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765" windowHeight="13650" activeTab="10"/>
  </bookViews>
  <sheets>
    <sheet name="修订记录" sheetId="6" r:id="rId1"/>
    <sheet name="总案" sheetId="1" r:id="rId2"/>
    <sheet name="美女脱衣副本" sheetId="2" r:id="rId3"/>
    <sheet name="幸运关底战（原案）" sheetId="4" r:id="rId4"/>
    <sheet name="双人副本 （原案）" sheetId="5" r:id="rId5"/>
    <sheet name="Sheet3" sheetId="3" r:id="rId6"/>
    <sheet name="计算" sheetId="7" r:id="rId7"/>
    <sheet name="官服log" sheetId="8" r:id="rId8"/>
    <sheet name="西山居log" sheetId="10" r:id="rId9"/>
    <sheet name="筹码币商店" sheetId="11" r:id="rId10"/>
    <sheet name="十连抽" sheetId="12" r:id="rId11"/>
  </sheets>
  <calcPr calcId="144525" concurrentCalc="0"/>
</workbook>
</file>

<file path=xl/sharedStrings.xml><?xml version="1.0" encoding="utf-8"?>
<sst xmlns="http://schemas.openxmlformats.org/spreadsheetml/2006/main" count="1019">
  <si>
    <t>1、1.0版本颜色与版本号与模板相同</t>
  </si>
  <si>
    <t>2、1.1版本修改部分和版本号用蓝色</t>
  </si>
  <si>
    <t>3、1.2版本修改部分和版本号用紫色</t>
  </si>
  <si>
    <t>4、1.3版本修改部分和版本号用红色</t>
  </si>
  <si>
    <t>5、1.4版本修改部分和版本号用粉色</t>
  </si>
  <si>
    <t>修订历史记录</t>
  </si>
  <si>
    <t>日期</t>
  </si>
  <si>
    <t>版本</t>
  </si>
  <si>
    <t>说明</t>
  </si>
  <si>
    <t>调整模块</t>
  </si>
  <si>
    <t>作者</t>
  </si>
  <si>
    <r>
      <rPr>
        <sz val="11"/>
        <color theme="1"/>
        <rFont val="宋体"/>
        <charset val="134"/>
      </rPr>
      <t>V1</t>
    </r>
    <r>
      <rPr>
        <sz val="11"/>
        <color theme="1"/>
        <rFont val="宋体"/>
        <charset val="134"/>
      </rPr>
      <t>.0</t>
    </r>
  </si>
  <si>
    <t>文档创建</t>
  </si>
  <si>
    <t>高春灯</t>
  </si>
  <si>
    <t>v1.1</t>
  </si>
  <si>
    <t>修改其中包装，以及刷怪设定</t>
  </si>
  <si>
    <t xml:space="preserve"> </t>
  </si>
  <si>
    <t>林伟航</t>
  </si>
  <si>
    <t>V1.2</t>
  </si>
  <si>
    <t>调整数值，补充筹码币商店</t>
  </si>
  <si>
    <t>v1.3</t>
  </si>
  <si>
    <t xml:space="preserve">1、补充活动地图坐标
2、修改总案npc坐标。全活动卡城只需要一个npc即可。 
3、删除复用单人本的卡城1号npc，玩家通过火爆界面进入副本
4、双人副本：玩家组队通过界面进入副本。
 </t>
  </si>
  <si>
    <t>活动名称</t>
  </si>
  <si>
    <t>11月上旬光棍节</t>
  </si>
  <si>
    <t>活动时间</t>
  </si>
  <si>
    <t>11.2~11.15 23:59</t>
  </si>
  <si>
    <t>活动限制</t>
  </si>
  <si>
    <t>30级以上可参与</t>
  </si>
  <si>
    <t>1.3版本修改：</t>
  </si>
  <si>
    <t>1、填补活动地图坐标</t>
  </si>
  <si>
    <t>活动背景包装</t>
  </si>
  <si>
    <t>2、修改总案npc坐标。全活动卡城只需要一个npc即可。</t>
  </si>
  <si>
    <t>美女脱衣赛：通过活动，把美女的衣服一件一件脱掉（用裸露程度不同的时装来做表现）~</t>
  </si>
  <si>
    <t>3、删除复用单人本的卡城1号npc，玩家通过火爆界面进入副本</t>
  </si>
  <si>
    <t>大奖就是终极恶搞称号如：采花大盗</t>
  </si>
  <si>
    <t>4、双人副本：玩家组队通过界面进入副本。</t>
  </si>
  <si>
    <t>活动内容</t>
  </si>
  <si>
    <t>碎片产出：</t>
  </si>
  <si>
    <t>1、单人小副本：</t>
  </si>
  <si>
    <t>复用317周年庆-幸运斗兽机（每天免费进入3次），该活动结束之后不用弹出结算面板。</t>
  </si>
  <si>
    <t>奖励掉落</t>
  </si>
  <si>
    <t>刷出概率</t>
  </si>
  <si>
    <t>掉落概率</t>
  </si>
  <si>
    <t>养成碎片数</t>
  </si>
  <si>
    <t>小怪</t>
  </si>
  <si>
    <t>击杀1号boss</t>
  </si>
  <si>
    <t>击杀2号boss</t>
  </si>
  <si>
    <t>击杀3号boss</t>
  </si>
  <si>
    <t>击杀4号boss</t>
  </si>
  <si>
    <t>击杀5号boss</t>
  </si>
  <si>
    <t>击杀6号boss</t>
  </si>
  <si>
    <t>击杀7号boss</t>
  </si>
  <si>
    <t>击杀8号boss</t>
  </si>
  <si>
    <t>原制作链接：</t>
  </si>
  <si>
    <t>http://forum.nderp.99.com/Forum/TopicList-266488.aspx</t>
  </si>
  <si>
    <t>2、双人小副本：</t>
  </si>
  <si>
    <t>复用圣域大冒险-双人副本（每天免费进入3次）</t>
  </si>
  <si>
    <t>奖励调整为，完成副本获取100份养成碎片</t>
  </si>
  <si>
    <t>http://forum.nderp.99.com/Forum/TopicList-272975-2.aspx</t>
  </si>
  <si>
    <t>3、击杀野外鹿角兽20%几率获取碎片，每人每日获取上限100份</t>
  </si>
  <si>
    <t>美女脱衣副本（每日可进入1次）（单本时长10分钟）</t>
  </si>
  <si>
    <t>1、玩家可通过单人副本，双人副本以及击杀鹿角兽获取养成碎片，用于养成副本内的出兵速度&amp;等级，触发的技能等级</t>
  </si>
  <si>
    <t>对应技能等级消耗碎片如下</t>
  </si>
  <si>
    <t>技能作用</t>
  </si>
  <si>
    <t>等级0~1</t>
  </si>
  <si>
    <t>等级1~2</t>
  </si>
  <si>
    <t>等级2~3</t>
  </si>
  <si>
    <t>等级3~4</t>
  </si>
  <si>
    <t>等级4~5</t>
  </si>
  <si>
    <t>单技能满级</t>
  </si>
  <si>
    <t>提升出兵速度</t>
  </si>
  <si>
    <t>提升出兵等级</t>
  </si>
  <si>
    <t>提升技能等级</t>
  </si>
  <si>
    <t>总消耗：</t>
  </si>
  <si>
    <t>养成碎片</t>
  </si>
  <si>
    <t>活动期间总产出</t>
  </si>
  <si>
    <t>2、副本开启时，场内会刷出一只美女BOSS，玩家通过养成兵线攻击美女BOSS，伤害达到一定程度替换下一个外形（玩家无法直接攻击美女BOSS）</t>
  </si>
  <si>
    <t>3、场内每间隔5S将会随机刷出4个狂热粉丝（炮台），守卫仅允许玩家可攻击，兵线不会对守卫造成伤害，守卫对兵线造成AOE伤害</t>
  </si>
  <si>
    <t>3.1、击杀若干狂热粉丝后，会对美女BOSS直接造成伤害</t>
  </si>
  <si>
    <t>4、玩家在场内采集道具随机触发各种技能</t>
  </si>
  <si>
    <t>5、每天第一次脱落美女BOSS每层血量获取一定数量的筹码币</t>
  </si>
  <si>
    <t>层数</t>
  </si>
  <si>
    <t>筹码币数量（每层）</t>
  </si>
  <si>
    <t>10层总量</t>
  </si>
  <si>
    <t>1~10</t>
  </si>
  <si>
    <t>11~20</t>
  </si>
  <si>
    <t>21~30</t>
  </si>
  <si>
    <t>31~40</t>
  </si>
  <si>
    <t>41~50</t>
  </si>
  <si>
    <t>51~60</t>
  </si>
  <si>
    <t>61~70</t>
  </si>
  <si>
    <t>71~80</t>
  </si>
  <si>
    <t>81~90</t>
  </si>
  <si>
    <t>91~100</t>
  </si>
  <si>
    <t>每天免费产出</t>
  </si>
  <si>
    <t>脱衣赛排行</t>
  </si>
  <si>
    <t>用脱衣总数排名，给予玩家对应排名奖励</t>
  </si>
  <si>
    <t>通告方式</t>
  </si>
  <si>
    <t>附件道具</t>
  </si>
  <si>
    <t>物品ID</t>
  </si>
  <si>
    <t>数量</t>
  </si>
  <si>
    <t>属性</t>
  </si>
  <si>
    <t>分类</t>
  </si>
  <si>
    <t>发送时间</t>
  </si>
  <si>
    <t>有效期限</t>
  </si>
  <si>
    <t>发送等级</t>
  </si>
  <si>
    <t>大致内容</t>
  </si>
  <si>
    <t>邮件</t>
  </si>
  <si>
    <t>界面开启道具</t>
  </si>
  <si>
    <t>新增</t>
  </si>
  <si>
    <t>54（绑）</t>
  </si>
  <si>
    <t>其他（1）</t>
  </si>
  <si>
    <t>活动期间</t>
  </si>
  <si>
    <t>7天</t>
  </si>
  <si>
    <t>30级</t>
  </si>
  <si>
    <t>活动上线</t>
  </si>
  <si>
    <t>公告内容</t>
  </si>
  <si>
    <t>公告</t>
  </si>
  <si>
    <t>播报玩家副本进度</t>
  </si>
  <si>
    <t>玩家完成60%的副本进度，结束副本时播</t>
  </si>
  <si>
    <r>
      <rPr>
        <sz val="11"/>
        <color theme="1"/>
        <rFont val="宋体"/>
        <charset val="134"/>
      </rPr>
      <t>NPC（陷阱</t>
    </r>
    <r>
      <rPr>
        <sz val="11"/>
        <color theme="1"/>
        <rFont val="宋体"/>
        <charset val="134"/>
      </rPr>
      <t>/安全区</t>
    </r>
    <r>
      <rPr>
        <sz val="11"/>
        <color theme="1"/>
        <rFont val="宋体"/>
        <charset val="134"/>
      </rPr>
      <t>）</t>
    </r>
  </si>
  <si>
    <t>坐标</t>
  </si>
  <si>
    <t>寻路坐标</t>
  </si>
  <si>
    <t>外形需求</t>
  </si>
  <si>
    <t>特定lookface</t>
  </si>
  <si>
    <t>性别</t>
  </si>
  <si>
    <t>光效</t>
  </si>
  <si>
    <t>刷新方式</t>
  </si>
  <si>
    <t>特殊说明</t>
  </si>
  <si>
    <t>对白内容</t>
  </si>
  <si>
    <t>选项内容</t>
  </si>
  <si>
    <t>卡城NPC</t>
  </si>
  <si>
    <t>1000（326,492）</t>
  </si>
  <si>
    <t>1、火爆活动
2、排行榜
3、筹码商店
4、离开</t>
  </si>
  <si>
    <t>新增道具</t>
  </si>
  <si>
    <t>新作物品</t>
  </si>
  <si>
    <t>道具属性</t>
  </si>
  <si>
    <t>分类（数值）</t>
  </si>
  <si>
    <t>emoney</t>
  </si>
  <si>
    <t>物品作用</t>
  </si>
  <si>
    <t>道具时效</t>
  </si>
  <si>
    <t>flagbit</t>
  </si>
  <si>
    <t>特殊需求</t>
  </si>
  <si>
    <t>养成晶石</t>
  </si>
  <si>
    <t>54（给绑）</t>
  </si>
  <si>
    <t>消耗</t>
  </si>
  <si>
    <t>强化自己的兵线数值以及额外技能等级。</t>
  </si>
  <si>
    <t>叠加9999</t>
  </si>
  <si>
    <t>其他</t>
  </si>
  <si>
    <t>打开活动界面</t>
  </si>
  <si>
    <t>筹码币</t>
  </si>
  <si>
    <t>兑换筹码币商店道具</t>
  </si>
  <si>
    <t>活动期间+延长2天</t>
  </si>
  <si>
    <t>副本门票</t>
  </si>
  <si>
    <t>历史挑战＞85层的玩家可凭票再次参与</t>
  </si>
  <si>
    <t>叠加99</t>
  </si>
  <si>
    <t>养成晶石5折包</t>
  </si>
  <si>
    <t>礼包</t>
  </si>
  <si>
    <t>开启获取500份养成晶石</t>
  </si>
  <si>
    <t>养成晶石包</t>
  </si>
  <si>
    <t>筹码币商店</t>
  </si>
  <si>
    <t>摆放顺序</t>
  </si>
  <si>
    <t>物品名</t>
  </si>
  <si>
    <t>ID</t>
  </si>
  <si>
    <t>官方价格</t>
  </si>
  <si>
    <t>单人活动期间限购</t>
  </si>
  <si>
    <t>单人每日限购</t>
  </si>
  <si>
    <t>购买消耗</t>
  </si>
  <si>
    <t>绑</t>
  </si>
  <si>
    <t>MS</t>
  </si>
  <si>
    <t>灵魂碎片</t>
  </si>
  <si>
    <t>增强宝盒碎片</t>
  </si>
  <si>
    <t>+3法宝随机包</t>
  </si>
  <si>
    <t>30星魂兽副宠包</t>
  </si>
  <si>
    <t>25星魂兽副宠包</t>
  </si>
  <si>
    <t>20星魂兽副宠包</t>
  </si>
  <si>
    <t>16星魂兽副宠包</t>
  </si>
  <si>
    <t>12星魂兽副宠包</t>
  </si>
  <si>
    <t>8星魂兽副宠包</t>
  </si>
  <si>
    <t>进阶经验石</t>
  </si>
  <si>
    <t>星光石</t>
  </si>
  <si>
    <t>精力果</t>
  </si>
  <si>
    <t>幻魔晶石</t>
  </si>
  <si>
    <t>魔魂晶石</t>
  </si>
  <si>
    <t>火爆活动面板</t>
  </si>
  <si>
    <t>左侧标签页</t>
  </si>
  <si>
    <t>任务</t>
  </si>
  <si>
    <t>次数</t>
  </si>
  <si>
    <t>奖励展示</t>
  </si>
  <si>
    <t>前往操作</t>
  </si>
  <si>
    <t>道具展示作用</t>
  </si>
  <si>
    <t>活动必做</t>
  </si>
  <si>
    <t>单人小副本</t>
  </si>
  <si>
    <t>进入副本</t>
  </si>
  <si>
    <t>仅作展示</t>
  </si>
  <si>
    <t>双人小副本</t>
  </si>
  <si>
    <t>寻路NPC</t>
  </si>
  <si>
    <t>击杀鹿角兽</t>
  </si>
  <si>
    <t>传送到412,445</t>
  </si>
  <si>
    <t>总排行</t>
  </si>
  <si>
    <t>界面需求</t>
  </si>
  <si>
    <t>1、点击查看当天进度弹出日榜</t>
  </si>
  <si>
    <t>2、点击查看排行榜弹出活动层数总榜</t>
  </si>
  <si>
    <t>3、点击详细规则，弹出魔域帮帮描述活动规则</t>
  </si>
  <si>
    <t>4、点击碎片数量显示旁的加号，弹出火爆活动界面</t>
  </si>
  <si>
    <t>5、点击挑战副本，判断玩家当天是否已挑战，未开启过则直接进入</t>
  </si>
  <si>
    <t>5.1、当天开启过但历史未完成85层以上，则弹提示完成85层以上的神选者可消耗门票再次进入</t>
  </si>
  <si>
    <t>5.2、当天开启过且历史完成85层以上，且携带门票，则弹二次确认是否消耗一张门票再次进入</t>
  </si>
  <si>
    <t>5.3、当天开启过且历史完成85层以上，未携带门票的则弹确认框，提示玩家历史已完成85层以上调整，可通过消耗门票再次进入，是否前往购买门票</t>
  </si>
  <si>
    <t>6、界面中间部分显示美女脱衣赛，展示图，展示图下方显示奖励，再下方点击可查看详细规则</t>
  </si>
  <si>
    <t>7、点击出兵速度提升/出兵等级提升/技能等级提升右侧+号，单次消耗10份养成碎片增加对应项10点养成经验，不足10份每次消耗1份增加对应项1点经验</t>
  </si>
  <si>
    <t>8、筹码币商店点击弹出活动的筹码币商店</t>
  </si>
  <si>
    <t>是男人就脱一百层（美女脱衣）</t>
  </si>
  <si>
    <t>1.3、增加关卡内对应坐标。</t>
  </si>
  <si>
    <t>11月上半旬 11.2-11.15 23:59</t>
  </si>
  <si>
    <r>
      <rPr>
        <b/>
        <sz val="11"/>
        <color rgb="FFFF0000"/>
        <rFont val="微软雅黑"/>
        <charset val="134"/>
      </rPr>
      <t>30</t>
    </r>
    <r>
      <rPr>
        <b/>
        <sz val="11"/>
        <color rgb="FFFA7D00"/>
        <rFont val="微软雅黑"/>
        <charset val="134"/>
      </rPr>
      <t>级可进入</t>
    </r>
  </si>
  <si>
    <t>更新时间</t>
  </si>
  <si>
    <t>待定</t>
  </si>
  <si>
    <t>下架时间</t>
  </si>
  <si>
    <t>下架内容</t>
  </si>
  <si>
    <t>新增道具、活动面板、活动邮件</t>
  </si>
  <si>
    <t>更新范围</t>
  </si>
  <si>
    <t>全区全服</t>
  </si>
  <si>
    <t>特殊版本需求</t>
  </si>
  <si>
    <t>XXXXX</t>
  </si>
  <si>
    <t>制作排期</t>
  </si>
  <si>
    <t>文字提交时间</t>
  </si>
  <si>
    <t>脚本提交时间</t>
  </si>
  <si>
    <t>联调测试时间</t>
  </si>
  <si>
    <t>整包提交QA时间</t>
  </si>
  <si>
    <t>活动定义</t>
  </si>
  <si>
    <t>大型活动</t>
  </si>
  <si>
    <t>活动包装</t>
  </si>
  <si>
    <t>将玩家包装为富豪公子哥，要脱下美女的衣服。公子自己不动手，</t>
  </si>
  <si>
    <t>指挥自己的仆从们脱美女衣服，期间可以使用各种技能来间接达到攻击美女的效果。</t>
  </si>
  <si>
    <t>活动简述</t>
  </si>
  <si>
    <t>1、场内:玩家仅可通过既定兵线攻击以及采集技能来攻击美女boss，</t>
  </si>
  <si>
    <t>同时可以在场内累计击杀狂热粉丝触发额外技能，玩家需要在有限时间内攻击美女脱去尽可能多的衣服层数。</t>
  </si>
  <si>
    <t>2、场外：玩家通过收集养成道具养成兵线等级以及场内可采集技能等级</t>
  </si>
  <si>
    <t>3、排行榜记录玩家累计脱衣层数，榜前有奖励</t>
  </si>
  <si>
    <t>4、脱落美女BOSS每层血量获取一定数量的筹码币(最后通过邮件发送，见详细规则6)</t>
  </si>
  <si>
    <t>活动流程详细规则</t>
  </si>
  <si>
    <t xml:space="preserve">1、玩家入场弹出游戏规则概括（要求简单明了），并同时开始刷兵攻击美女boss。 </t>
  </si>
  <si>
    <t xml:space="preserve">1.1、玩家仅可通过场内技能以及场内小兵攻击美女boss。 </t>
  </si>
  <si>
    <t>1.2、美女boss受到攻击会“脱衣”，总共一百层，玩家需要在限时10分钟内脱掉更多的层数，排行榜记录玩家累计脱衣层数。</t>
  </si>
  <si>
    <t>1.3、小兵不断沿兵线攻击美女boss（如图1箭头），初始每10s刷新2只小兵，即每条兵线刷新1只。</t>
  </si>
  <si>
    <t xml:space="preserve">两条线路 </t>
  </si>
  <si>
    <t>第一条</t>
  </si>
  <si>
    <t>（98 74） （ 95 78）  （63 79）（57 76）</t>
  </si>
  <si>
    <t>i</t>
  </si>
  <si>
    <t>第二条</t>
  </si>
  <si>
    <t>（98 74）  （96 69）  （64 65） （57 72）</t>
  </si>
  <si>
    <t>2.、美女boss每30s释放一次半径为5码伤害为55的aoe伤害（技能1）；每3s释放一次半径为5码伤害为5的aoe伤害（技能2）。</t>
  </si>
  <si>
    <t>2.1、美女BOSS血量分100层，每10层换一次外形，每层替换一次光效，血量显示在透明怪（受攻击）上，形象由NPC展示</t>
  </si>
  <si>
    <t>2.2、美女boss请配置大量符合场景的喊话。</t>
  </si>
  <si>
    <t>图1</t>
  </si>
  <si>
    <t>3、如右图所示1、2、3、4位置会刷新击杀采花技能，成功触发读条即可触发技能。</t>
  </si>
  <si>
    <t>3.1、每隔30s于1、2、3、4位置随机刷新一个采花技能，30秒不触发则自动删除该技能。</t>
  </si>
  <si>
    <t>3.2、技能用光效透明npc表示，需要读条1s才能成功触发技能。</t>
  </si>
  <si>
    <t>4、场内会有不断出现的狂热粉丝来守护美女（请文字同学设计更合适的包装以及喊话）：</t>
  </si>
  <si>
    <t>4.1、每隔5S刷一波狂热粉丝，每波狂热粉丝4只，上限4只狂热粉丝（需要包装喊话、永远捍卫我们的女神等等）</t>
  </si>
  <si>
    <t>4.2、每只狂热粉丝积分1分。每获得20分，给予boss100点伤害。（每次释放该伤害间隔至少25s）</t>
  </si>
  <si>
    <t>图2</t>
  </si>
  <si>
    <t>4.3、刷新区域为右图1红色区域，需要如右图2类似进度条显示已达到xx积分。</t>
  </si>
  <si>
    <t>5、养成系统：玩家可以通过养成系统来强化自己的兵线数值以及击采花技能（界面以及升级需要的养成道具量请见总案）。</t>
  </si>
  <si>
    <t>5.1、养成路线分为3种：出仆从速度等级，仆从等级，采花技能等级。全部由初始0级提升至最高5级</t>
  </si>
  <si>
    <t>出兵速度等级</t>
  </si>
  <si>
    <t>出兵间隔</t>
  </si>
  <si>
    <t>0级速度</t>
  </si>
  <si>
    <t>10s</t>
  </si>
  <si>
    <t>1级速度</t>
  </si>
  <si>
    <t>9s</t>
  </si>
  <si>
    <t>2级速度</t>
  </si>
  <si>
    <t>8s</t>
  </si>
  <si>
    <t>3级速度</t>
  </si>
  <si>
    <t>7s</t>
  </si>
  <si>
    <t>4级速度</t>
  </si>
  <si>
    <t>6s</t>
  </si>
  <si>
    <t>5级速度</t>
  </si>
  <si>
    <t>5s</t>
  </si>
  <si>
    <t>5.1、玩家通过其他子活动获得养成道具。</t>
  </si>
  <si>
    <t>5.2、筹码商店出售养成道具。</t>
  </si>
  <si>
    <t>6、单局游戏限定时间10分钟，到达时间限制，将玩家传出副本（若玩家10分钟之内到达100层恭喜玩家完成副本，传出副本）。</t>
  </si>
  <si>
    <t>6.1、玩家每日免费进入副本1次。</t>
  </si>
  <si>
    <t>6.2、中途掉线允许重新进场，但是时间照常走。</t>
  </si>
  <si>
    <t>6.3、游戏界面底端展示倒计时</t>
  </si>
  <si>
    <t>6.4、游戏结束之后发送对应数量筹码币给玩家（通过邮件方式发送）</t>
  </si>
  <si>
    <t>6.5、提前通过场内npc离开也可以获得筹码币奖励（通过邮件方式发送）</t>
  </si>
  <si>
    <t>注意事项</t>
  </si>
  <si>
    <t>AI怪上限为100只。超过数量不刷。</t>
  </si>
  <si>
    <t>提示</t>
  </si>
  <si>
    <t>玩家脱掉美女第x层衣服</t>
  </si>
  <si>
    <t>boss每次被脱掉一层衣服</t>
  </si>
  <si>
    <t>美女衣服又少了</t>
  </si>
  <si>
    <t>美女boss进入下一阶段</t>
  </si>
  <si>
    <t>在xx方位刷新了采花技能</t>
  </si>
  <si>
    <t xml:space="preserve"> 刷新采花技能</t>
  </si>
  <si>
    <t>触发了xx技能，产生xx效果</t>
  </si>
  <si>
    <t>触发xx技能时</t>
  </si>
  <si>
    <t>每次累计获得20积分，对boss造成xx伤害</t>
  </si>
  <si>
    <t>每次获得20积分</t>
  </si>
  <si>
    <t>恭喜玩家xxxx</t>
  </si>
  <si>
    <t>玩家脱掉美女所有衣服</t>
  </si>
  <si>
    <t>附件内容</t>
  </si>
  <si>
    <t>活动期间玩家首次上线</t>
  </si>
  <si>
    <t>30级及以上</t>
  </si>
  <si>
    <t>参加活动</t>
  </si>
  <si>
    <t>玩家完成美女脱衣副本之后</t>
  </si>
  <si>
    <t>1天</t>
  </si>
  <si>
    <t>恭喜完成活动</t>
  </si>
  <si>
    <t>获得途径</t>
  </si>
  <si>
    <t>筹码币商店、子活动副本一、二</t>
  </si>
  <si>
    <t xml:space="preserve"> 通过活动获得</t>
  </si>
  <si>
    <t>筹码币商店购买</t>
  </si>
  <si>
    <t>地图</t>
  </si>
  <si>
    <t>地图图素</t>
  </si>
  <si>
    <t>地图大小</t>
  </si>
  <si>
    <t>地图属性</t>
  </si>
  <si>
    <t xml:space="preserve"> 示意图</t>
  </si>
  <si>
    <t>新增地图</t>
  </si>
  <si>
    <t xml:space="preserve"> 
一、1、2、3、4处需要小圆台
二、红色区域需要较大的圆台
（可容纳4只怪物）</t>
  </si>
  <si>
    <t>长1~2P
宽1P</t>
  </si>
  <si>
    <t>NPC/陷阱</t>
  </si>
  <si>
    <t>活动期间存在以及延长两天
（屏蔽各副本选项）</t>
  </si>
  <si>
    <t>喊话</t>
  </si>
  <si>
    <t>规则简介</t>
  </si>
  <si>
    <t>1、接界面
2、查看排行榜
3、筹码商店
4、离开</t>
  </si>
  <si>
    <t>副本内离场npc</t>
  </si>
  <si>
    <t>66 88</t>
  </si>
  <si>
    <t>66 84</t>
  </si>
  <si>
    <t>入场即存在</t>
  </si>
  <si>
    <t>1、查看规则简介
2、离开副本
3、路过</t>
  </si>
  <si>
    <t>采集技能名称</t>
  </si>
  <si>
    <t>开启时间</t>
  </si>
  <si>
    <t>刷新</t>
  </si>
  <si>
    <t>刷新数量</t>
  </si>
  <si>
    <t>仆从等级</t>
  </si>
  <si>
    <t>刷新坐标</t>
  </si>
  <si>
    <t>喊人lv0</t>
  </si>
  <si>
    <t>1s</t>
  </si>
  <si>
    <t>94000+v_armet</t>
  </si>
  <si>
    <t>开启之后，我方仆从刷新处额外刷新仆从</t>
  </si>
  <si>
    <t>（54 84）
（54 64）
（81 63）
（82 85）</t>
  </si>
  <si>
    <t>仆从攻击目标为美女boss</t>
  </si>
  <si>
    <t>喊人lv1</t>
  </si>
  <si>
    <t>喊人lv2</t>
  </si>
  <si>
    <t>喊人lv3</t>
  </si>
  <si>
    <t>喊人lv4</t>
  </si>
  <si>
    <t>喊人lv5</t>
  </si>
  <si>
    <t>效果</t>
  </si>
  <si>
    <t>增加数值</t>
  </si>
  <si>
    <t>神油摩擦lv0</t>
  </si>
  <si>
    <t>bloodburn_cyc</t>
  </si>
  <si>
    <t>开启之后，仅下一轮我方刷新出的小兵攻击力增加</t>
  </si>
  <si>
    <t>不包含喊人技能，仅为自然刷新的仆从</t>
  </si>
  <si>
    <t>神油摩擦lv1</t>
  </si>
  <si>
    <t>神油摩擦lv2</t>
  </si>
  <si>
    <t>神油摩擦lv3</t>
  </si>
  <si>
    <t>神油摩擦lv4</t>
  </si>
  <si>
    <t>神油摩擦lv5</t>
  </si>
  <si>
    <t>伤害值</t>
  </si>
  <si>
    <t>脱衣大法lv0（神火）</t>
  </si>
  <si>
    <t xml:space="preserve">
aiqinghua</t>
  </si>
  <si>
    <t>开启之后，直接给予美女boss伤害</t>
  </si>
  <si>
    <t>注意仅影响下两轮技能刷新cd</t>
  </si>
  <si>
    <t>脱衣大法lv1（神火）</t>
  </si>
  <si>
    <t>脱衣大法lv2（神火）</t>
  </si>
  <si>
    <t>脱衣大法lv3（神火）</t>
  </si>
  <si>
    <t>脱衣大法lv4（神火）</t>
  </si>
  <si>
    <t>脱衣大法lv5（神火）</t>
  </si>
  <si>
    <t>时间</t>
  </si>
  <si>
    <t>冻住 不洗澡lv0</t>
  </si>
  <si>
    <t xml:space="preserve"> 36000+v_leg</t>
  </si>
  <si>
    <t>开启之后，美女boss无法攻击以及使用1、2技能一段时间</t>
  </si>
  <si>
    <t>冻住 不洗澡lv1</t>
  </si>
  <si>
    <t>冻住 不洗澡lv2</t>
  </si>
  <si>
    <t>冻住 不洗澡lv3</t>
  </si>
  <si>
    <t>冻住 不洗澡lv4</t>
  </si>
  <si>
    <t>冻住 不洗澡lv5</t>
  </si>
  <si>
    <t>护盾层数</t>
  </si>
  <si>
    <t>护盾加持lv0</t>
  </si>
  <si>
    <t xml:space="preserve"> petlvup</t>
  </si>
  <si>
    <t>开启之后，当前场上所有仆从增加x层护盾
抵挡x次数伤害。</t>
  </si>
  <si>
    <t>召唤仆从等级和当前仆从养成等级相同</t>
  </si>
  <si>
    <t>护盾加持lv1</t>
  </si>
  <si>
    <t>护盾加持lv2</t>
  </si>
  <si>
    <t>护盾加持lv3</t>
  </si>
  <si>
    <t>护盾加持lv4</t>
  </si>
  <si>
    <t>护盾加持lv5</t>
  </si>
  <si>
    <t>飞行仆从lv0（伞兵）</t>
  </si>
  <si>
    <t xml:space="preserve">190900+v_mantle </t>
  </si>
  <si>
    <t>使用之后在原地刷新一定数量的飞行仆从，
攻击美女boss。
飞行仆从boss免疫2技能；仅受1技能伤害
免疫狂热粉丝1技能。</t>
  </si>
  <si>
    <t>飞行仆从lv1</t>
  </si>
  <si>
    <t>飞行仆从lv2</t>
  </si>
  <si>
    <t>飞行仆从lv3</t>
  </si>
  <si>
    <t>飞行仆从lv4</t>
  </si>
  <si>
    <t>飞行仆从lv5</t>
  </si>
  <si>
    <t>怪物</t>
  </si>
  <si>
    <t>友方兵线小兵</t>
  </si>
  <si>
    <t>怪物血量</t>
  </si>
  <si>
    <t>攻击（秒伤）（0.5为每2秒一次）</t>
  </si>
  <si>
    <t>刷新区域</t>
  </si>
  <si>
    <t>刷新表现</t>
  </si>
  <si>
    <t>备注</t>
  </si>
  <si>
    <t>0级仆从</t>
  </si>
  <si>
    <t>见5.1怪物刷新速度</t>
  </si>
  <si>
    <t>（98 74）</t>
  </si>
  <si>
    <t>光效 flare_conjure_5</t>
  </si>
  <si>
    <t>友方怪，只攻击美女boos</t>
  </si>
  <si>
    <t xml:space="preserve">配置喊话，怎么暴力怎么来，玩家想说的都用让我方仆从说。
同时要表达对自己家公子的拍马屁的情感。
</t>
  </si>
  <si>
    <t>1级仆从</t>
  </si>
  <si>
    <t>2级仆从</t>
  </si>
  <si>
    <t>3级仆从</t>
  </si>
  <si>
    <t>4级仆从</t>
  </si>
  <si>
    <t>5级仆从</t>
  </si>
  <si>
    <t>通过技能召唤</t>
  </si>
  <si>
    <t>（54 84）
（54 64）
（81 63）
（82 85）（从哪个地方触发，从哪里召唤出来,走向（56 75））</t>
  </si>
  <si>
    <t>配置喊话，表明自己免疫小伤害。</t>
  </si>
  <si>
    <t>敌方怪物</t>
  </si>
  <si>
    <t>技能攻击</t>
  </si>
  <si>
    <t>1技能伤害</t>
  </si>
  <si>
    <t>2技能伤害</t>
  </si>
  <si>
    <t>（65 75） （65 70）
（70 75）（70 70）</t>
  </si>
  <si>
    <t>狂热粉丝</t>
  </si>
  <si>
    <t>10点血量</t>
  </si>
  <si>
    <t>1技能：每隔1s释放半径为4码的aoe攻击</t>
  </si>
  <si>
    <t>无</t>
  </si>
  <si>
    <t>每隔5S刷一波狂热粉丝，每波狂热粉丝4只
同时存在上限为4只</t>
  </si>
  <si>
    <t>随机喊话：表现对于美女boss的狂热之爱</t>
  </si>
  <si>
    <t>美女BOSS</t>
  </si>
  <si>
    <t>0~10层每层：402
11~24层每层：159
25~31层每层：50
32~40层每层：50
41~49层每层：220
50~58层每层：400
59~68层每层：100
69~78层每层：250
79~88层每层：410
89~100层每层：170</t>
  </si>
  <si>
    <t>1技能：每隔30s释放半径5码的aoe攻击
2技能：每隔3s释放半径5码的aoe攻击</t>
  </si>
  <si>
    <t>进图存在</t>
  </si>
  <si>
    <t>（54 74）</t>
  </si>
  <si>
    <t>1、提示+喊话
2、美女BOSS血量分100层，每10层换一次外形，每层替换一次光效，血量显示在透明怪（受攻击）上，形象由NPC展示</t>
  </si>
  <si>
    <t>玩家攻击无效</t>
  </si>
  <si>
    <t>作用：每一大阶段的第一层光效</t>
  </si>
  <si>
    <t>第二层</t>
  </si>
  <si>
    <t>对美女boss播放 下同</t>
  </si>
  <si>
    <t>1975+v_armet</t>
  </si>
  <si>
    <t>1985+v_l_weapon</t>
  </si>
  <si>
    <t>第4层</t>
  </si>
  <si>
    <t>juntuanzong</t>
  </si>
  <si>
    <t>第三层</t>
  </si>
  <si>
    <t>2006+v_l_weapon</t>
  </si>
  <si>
    <t>第五层</t>
  </si>
  <si>
    <t>jipinzhou_body</t>
  </si>
  <si>
    <t>采集技能光效，播放到技能被采集之后消失</t>
  </si>
  <si>
    <t>1、喊人：94000+v_armet</t>
  </si>
  <si>
    <t>2、脱衣：aiqinghua</t>
  </si>
  <si>
    <t>3、神油：bloodburn_cyc</t>
  </si>
  <si>
    <t>4、冻住：36000+v_leg</t>
  </si>
  <si>
    <t>5、护盾：petlvup</t>
  </si>
  <si>
    <t>6、伞兵：190900+v_mantle</t>
  </si>
  <si>
    <t>成功触发脱衣技能之后对boss播放一次</t>
  </si>
  <si>
    <t>触发护盾技能之后，对场上所有仆从播放该光效</t>
  </si>
  <si>
    <t>Hlongrangeaoe_rid</t>
  </si>
  <si>
    <t>直到受击一定次数之后，消失</t>
  </si>
  <si>
    <t>bossfooteffect_6yue</t>
  </si>
  <si>
    <t>我方仆从刷新处刷新出仆从时播放光效，播放一次</t>
  </si>
  <si>
    <t>flare_conjure_5</t>
  </si>
  <si>
    <t>粉丝技能1光效 触发时播放一次</t>
  </si>
  <si>
    <t>Rebound-Around_2x</t>
  </si>
  <si>
    <t>飞行兵出现之后，绑定在飞行兵身上，直到飞行兵死亡</t>
  </si>
  <si>
    <t>当释放冰冻技能之后，对boss播放该光效</t>
  </si>
  <si>
    <t>190900+v_mantle</t>
  </si>
  <si>
    <t>播放时长对应技能等级，技能持续时间</t>
  </si>
  <si>
    <t>结束之后播放2光效1次</t>
  </si>
  <si>
    <t>1、frozen_cyc_b</t>
  </si>
  <si>
    <t>2、frozen_end</t>
  </si>
  <si>
    <t>boss外形更换时播放一次</t>
  </si>
  <si>
    <t>WORLDBOSS_fire</t>
  </si>
  <si>
    <t>1.3光棍节改动：该副本从火爆活动界面直接进入，删除原有卡城1号npc</t>
  </si>
  <si>
    <t>幸运关底战</t>
  </si>
  <si>
    <t>1.38调整</t>
  </si>
  <si>
    <t>小怪属性调整</t>
  </si>
  <si>
    <t>最大攻击力为150 最小攻击力50 血：5000  def 50 def2 10000</t>
  </si>
  <si>
    <t>30级以上</t>
  </si>
  <si>
    <t>6个副本传送回来的坐标，统一改成：316 477</t>
  </si>
  <si>
    <r>
      <rPr>
        <sz val="10.5"/>
        <color theme="1"/>
        <rFont val="宋体"/>
        <charset val="134"/>
      </rPr>
      <t>斗兽场</t>
    </r>
    <r>
      <rPr>
        <sz val="10.5"/>
        <color theme="1"/>
        <rFont val="Calibri"/>
        <charset val="134"/>
      </rPr>
      <t>boss</t>
    </r>
    <r>
      <rPr>
        <sz val="10.5"/>
        <color theme="1"/>
        <rFont val="宋体"/>
        <charset val="134"/>
      </rPr>
      <t>刷新时，出提示告知玩家出现【怪物名称】</t>
    </r>
    <r>
      <rPr>
        <sz val="10.5"/>
        <color theme="1"/>
        <rFont val="Calibri"/>
        <charset val="134"/>
      </rPr>
      <t xml:space="preserve"> lvX</t>
    </r>
    <r>
      <rPr>
        <sz val="10.5"/>
        <color theme="1"/>
        <rFont val="宋体"/>
        <charset val="134"/>
      </rPr>
      <t>（怪物名称同步修改。</t>
    </r>
    <r>
      <rPr>
        <sz val="10.5"/>
        <color theme="1"/>
        <rFont val="Calibri"/>
        <charset val="134"/>
      </rPr>
      <t>1</t>
    </r>
    <r>
      <rPr>
        <sz val="10.5"/>
        <color theme="1"/>
        <rFont val="宋体"/>
        <charset val="134"/>
      </rPr>
      <t>号到</t>
    </r>
    <r>
      <rPr>
        <sz val="10.5"/>
        <color theme="1"/>
        <rFont val="Calibri"/>
        <charset val="134"/>
      </rPr>
      <t>8</t>
    </r>
    <r>
      <rPr>
        <sz val="10.5"/>
        <color theme="1"/>
        <rFont val="宋体"/>
        <charset val="134"/>
      </rPr>
      <t>号即【怪物名称】</t>
    </r>
    <r>
      <rPr>
        <sz val="10.5"/>
        <color theme="1"/>
        <rFont val="Calibri"/>
        <charset val="134"/>
      </rPr>
      <t xml:space="preserve"> lv1</t>
    </r>
    <r>
      <rPr>
        <sz val="10.5"/>
        <color theme="1"/>
        <rFont val="宋体"/>
        <charset val="134"/>
      </rPr>
      <t>到【怪物名称】</t>
    </r>
    <r>
      <rPr>
        <sz val="10.5"/>
        <color theme="1"/>
        <rFont val="Calibri"/>
        <charset val="134"/>
      </rPr>
      <t>lv8</t>
    </r>
    <r>
      <rPr>
        <sz val="10.5"/>
        <color theme="1"/>
        <rFont val="宋体"/>
        <charset val="134"/>
      </rPr>
      <t>）</t>
    </r>
  </si>
  <si>
    <t>面板、邮件、新增道具</t>
  </si>
  <si>
    <t xml:space="preserve"> 文字需求</t>
  </si>
  <si>
    <t>喊话中需要突出最后的boss的随机性，奖励随玩家的运气~</t>
  </si>
  <si>
    <t>活动流程</t>
  </si>
  <si>
    <t>1、玩家通过卡城2号npc进入副本</t>
  </si>
  <si>
    <t>1.1、每天前3次，每次需要消耗10枚硬币</t>
  </si>
  <si>
    <t>1.2、后续每多一次，消耗多5枚硬币</t>
  </si>
  <si>
    <t>1.3、30封顶</t>
  </si>
  <si>
    <t>1.4、副本中需要如右图的小窗口用于显示玩家当前的积分。（见免费续币）</t>
  </si>
  <si>
    <t>2、地图内刷新30只小怪，小怪击杀完毕刷新boss。</t>
  </si>
  <si>
    <t>2、,每只小怪击杀后获得1点积分，每只击杀百分20几率获得筹码币（直接进包，不参与关底结算）</t>
  </si>
  <si>
    <t>3、将所有小怪击杀后，随机刷新一只boss</t>
  </si>
  <si>
    <t>概率</t>
  </si>
  <si>
    <t>对应积分</t>
  </si>
  <si>
    <t>对应筹码币</t>
  </si>
  <si>
    <t>对应藏宝券</t>
  </si>
  <si>
    <t>boss(按照攻击次数算血量)</t>
  </si>
  <si>
    <t xml:space="preserve">3.1、击杀1号boss </t>
  </si>
  <si>
    <t xml:space="preserve">   击杀2号boss</t>
  </si>
  <si>
    <t xml:space="preserve">   击杀3号boss</t>
  </si>
  <si>
    <t xml:space="preserve">   击杀4号boss</t>
  </si>
  <si>
    <t xml:space="preserve">   击杀5号boss</t>
  </si>
  <si>
    <t xml:space="preserve">   击杀6号boss</t>
  </si>
  <si>
    <t xml:space="preserve">   击杀7号boss</t>
  </si>
  <si>
    <t xml:space="preserve">   击杀8号boss</t>
  </si>
  <si>
    <t>3.2、击杀完boss之后游戏结束，此时需要弹窗告知玩家获得多少积分、筹码币以及通关成功。（见免费续币）</t>
  </si>
  <si>
    <t>3.3、游戏结束之后弹出结算窗口以及给予对应的积分、筹码币、藏宝卷。</t>
  </si>
  <si>
    <t>恭喜玩家运气好</t>
  </si>
  <si>
    <t>刷新出6、7、8号boss时。</t>
  </si>
  <si>
    <t>地图ID</t>
  </si>
  <si>
    <t>玩家入图点</t>
  </si>
  <si>
    <t>复用地图</t>
  </si>
  <si>
    <t>不可使用xp</t>
  </si>
  <si>
    <t>60 65</t>
  </si>
  <si>
    <t>NPC（陷阱/安全区）</t>
  </si>
  <si>
    <t>删除</t>
  </si>
  <si>
    <t>新增NPC（卡城npc1号）</t>
  </si>
  <si>
    <t>地图ID(1000，326,497)</t>
  </si>
  <si>
    <t>静态</t>
  </si>
  <si>
    <t>配置喊话</t>
  </si>
  <si>
    <t>介绍活动</t>
  </si>
  <si>
    <t>1、进入副本（并显示此次进入使用的硬币量）</t>
  </si>
  <si>
    <t>气氛用</t>
  </si>
  <si>
    <t>2、离开</t>
  </si>
  <si>
    <t>怪物属性（属性复用填写怪物ID）</t>
  </si>
  <si>
    <t>新增怪物boss1~8号</t>
  </si>
  <si>
    <t>11900（血量修改为100w）</t>
  </si>
  <si>
    <t>动态</t>
  </si>
  <si>
    <t>60 60</t>
  </si>
  <si>
    <t>震屏+怪物喊话</t>
  </si>
  <si>
    <t>需要boss血条，击杀获得对应积分</t>
  </si>
  <si>
    <t xml:space="preserve"> 小怪</t>
  </si>
  <si>
    <t>最大攻击力为50 最小攻击力50 血：5000  def 50 def2 10000</t>
  </si>
  <si>
    <t>（50 50） 20*20</t>
  </si>
  <si>
    <t xml:space="preserve"> 击杀获得1积分以及20%几率获得1筹码币</t>
  </si>
  <si>
    <t>一波刷新15只，刷新两拨</t>
  </si>
  <si>
    <t>boss刷新时的光效</t>
  </si>
  <si>
    <t>资源ID</t>
  </si>
  <si>
    <t>通过成功在结算界面播</t>
  </si>
  <si>
    <t>sorcerer_conjure_3x</t>
  </si>
  <si>
    <t>mission_renovate</t>
  </si>
  <si>
    <t>通关失败在结算界面播</t>
  </si>
  <si>
    <t>[fail_demontower_45]</t>
  </si>
  <si>
    <t>Amount=5</t>
  </si>
  <si>
    <t>EffectId0=3947</t>
  </si>
  <si>
    <t>TextureId0=3947</t>
  </si>
  <si>
    <t>Scale0=45</t>
  </si>
  <si>
    <t>ASB0=5</t>
  </si>
  <si>
    <t>ADB0=6</t>
  </si>
  <si>
    <t>EffectId1=3948</t>
  </si>
  <si>
    <t>TextureId1=3948</t>
  </si>
  <si>
    <t>Scale1=45</t>
  </si>
  <si>
    <t>ASB1=5</t>
  </si>
  <si>
    <t>ADB1=6</t>
  </si>
  <si>
    <t>EffectId2=3949</t>
  </si>
  <si>
    <t>TextureId2=3949</t>
  </si>
  <si>
    <t>Scale2=45</t>
  </si>
  <si>
    <t>ASB2=5</t>
  </si>
  <si>
    <t>ADB2=6</t>
  </si>
  <si>
    <t>EffectId3=3950</t>
  </si>
  <si>
    <t>TextureId3=3950</t>
  </si>
  <si>
    <t>Scale3=45</t>
  </si>
  <si>
    <t>ASB3=5</t>
  </si>
  <si>
    <t>ADB3=6</t>
  </si>
  <si>
    <t>EffectId4=3951</t>
  </si>
  <si>
    <t>TextureId4=3951</t>
  </si>
  <si>
    <t>Scale4=45</t>
  </si>
  <si>
    <t>ASB4=5</t>
  </si>
  <si>
    <t>ADB4=6</t>
  </si>
  <si>
    <t>Delay=0</t>
  </si>
  <si>
    <t>LoopTime=1</t>
  </si>
  <si>
    <t>FrameInterval=33</t>
  </si>
  <si>
    <t>LoopInterval=0</t>
  </si>
  <si>
    <t>OffsetX=0</t>
  </si>
  <si>
    <t>OffsetY=0</t>
  </si>
  <si>
    <t>OffsetZ=0</t>
  </si>
  <si>
    <t>1.3改动：玩家组队通过火爆界面进入该副本</t>
  </si>
  <si>
    <t>双人副本</t>
  </si>
  <si>
    <t>7月3号~7月20号</t>
  </si>
  <si>
    <t>等级≥30</t>
  </si>
  <si>
    <t>新增NPC，新增怪物，新增公告</t>
  </si>
  <si>
    <t>1、玩家组队进入副本后，从0号区域分开，分别通过传送阵进入1、5区域。</t>
  </si>
  <si>
    <t>2、第一关：1和5区域会刷出一群小怪，击杀掉全部的小怪会开启队友通往下一关的通道。</t>
  </si>
  <si>
    <t>3、第二关：2区域和6区域存在一只精英怪，击杀掉精英怪会开启队友通往下一关的通道。</t>
  </si>
  <si>
    <t>4、第三关：3和7区域分别存四个法阵，两个玩家通过采集进行选择一个，只有两个玩家选择相同的法阵才能开启前往第四关的通道。</t>
  </si>
  <si>
    <t>选择失败时，提示选择失败，并且重置选择法阵。第一次失败时，10号区域两侧通道随机打开一个，并刷出自爆怪追击玩家。</t>
  </si>
  <si>
    <t>5、第四关：4和8区域分别存在一个水晶原型号，玩家需要分别守住5波破坏者进攻，在两边都杀光破坏者后，一起开启到达11号区域的通道，在11号区域防御剩下5波破坏者经过水晶进化号。完成后开启11→12区域通道</t>
  </si>
  <si>
    <t>每波怪全部死亡后下一波就会刷出。11号水晶在两边都守护好第一阶段后才能刷出。</t>
  </si>
  <si>
    <t>水晶进化号的血量是两个水晶原型号剩余血量之和</t>
  </si>
  <si>
    <t>6、BOSS：两个人中至少一个到达12号区域处时才会刷出BOSS，BOSS刷出点光效：pitfall_effect_10，玩家触发刷出BOSS后即刷掉。BOSS周围会刷出普通小怪。</t>
  </si>
  <si>
    <t>7、击杀BOSS即完成副本通关。通关时播放完成任务光效。光效ID：mission_renovate。通关10秒后自动传送回卡城323,525。</t>
  </si>
  <si>
    <r>
      <rPr>
        <b/>
        <sz val="11"/>
        <color rgb="FFFA7D00"/>
        <rFont val="宋体"/>
        <charset val="134"/>
      </rPr>
      <t>8、在第四关守护水晶时，</t>
    </r>
    <r>
      <rPr>
        <b/>
        <sz val="11"/>
        <rFont val="宋体"/>
        <charset val="134"/>
      </rPr>
      <t>4和8区域的水晶任意一个被打爆时，守护失败</t>
    </r>
    <r>
      <rPr>
        <b/>
        <sz val="11"/>
        <color rgb="FFFA7D00"/>
        <rFont val="宋体"/>
        <charset val="134"/>
      </rPr>
      <t>；11号区域的水晶被打破时，即守护失败；</t>
    </r>
  </si>
  <si>
    <r>
      <rPr>
        <b/>
        <sz val="11"/>
        <color rgb="FFFA7D00"/>
        <rFont val="宋体"/>
        <charset val="134"/>
      </rPr>
      <t>水晶被破坏时，播放通关失败光效：fail_demontower_45（新配）。两个玩家都会被传到副本起点。</t>
    </r>
    <r>
      <rPr>
        <b/>
        <sz val="11"/>
        <rFont val="宋体"/>
        <charset val="134"/>
      </rPr>
      <t>自动重置副本。</t>
    </r>
  </si>
  <si>
    <t>9、死亡后在副本入口处复活。</t>
  </si>
  <si>
    <r>
      <rPr>
        <b/>
        <sz val="11"/>
        <color rgb="FFFA7D00"/>
        <rFont val="宋体"/>
        <charset val="134"/>
      </rPr>
      <t>10、完成副本之后，邮件发放</t>
    </r>
    <r>
      <rPr>
        <b/>
        <sz val="11"/>
        <rFont val="宋体"/>
        <charset val="134"/>
      </rPr>
      <t>200</t>
    </r>
    <r>
      <rPr>
        <b/>
        <sz val="11"/>
        <color rgb="FFFA7D00"/>
        <rFont val="宋体"/>
        <charset val="134"/>
      </rPr>
      <t>枚时间碎片</t>
    </r>
  </si>
  <si>
    <t>11、副本每天可以免费参与1次，不可付费参与</t>
  </si>
  <si>
    <t>各个区域存在的东西：</t>
  </si>
  <si>
    <t>规则提示NPC+传送阵</t>
  </si>
  <si>
    <t>一群普通小怪</t>
  </si>
  <si>
    <t>一只精英怪</t>
  </si>
  <si>
    <t>一群自爆怪</t>
  </si>
  <si>
    <t>第三关提示NPC+开启机关</t>
  </si>
  <si>
    <t>水晶进化号+破坏者怪物</t>
  </si>
  <si>
    <t>水晶原型号+破坏者怪物</t>
  </si>
  <si>
    <r>
      <rPr>
        <sz val="11"/>
        <color theme="1"/>
        <rFont val="宋体"/>
        <charset val="134"/>
      </rPr>
      <t>B</t>
    </r>
    <r>
      <rPr>
        <sz val="11"/>
        <color theme="1"/>
        <rFont val="宋体"/>
        <charset val="134"/>
      </rPr>
      <t>OSS</t>
    </r>
  </si>
  <si>
    <t>全图公告</t>
  </si>
  <si>
    <t>玩家XX选择了X号机关</t>
  </si>
  <si>
    <t>10号区域通道突然打开，可怕的自爆怪来了。</t>
  </si>
  <si>
    <t>第三关选择第一次失败时</t>
  </si>
  <si>
    <t>通道开启震屏3秒</t>
  </si>
  <si>
    <t>提示内容</t>
  </si>
  <si>
    <t>系统提示</t>
  </si>
  <si>
    <t>大量怪物靠近</t>
  </si>
  <si>
    <t>通过传送阵进入第一关时</t>
  </si>
  <si>
    <t>你帮队友打开第二关的通道</t>
  </si>
  <si>
    <t>击杀第一关全部小怪时</t>
  </si>
  <si>
    <t>第二关通道已打开，精英怪向你袭来</t>
  </si>
  <si>
    <t>第二关通道打开时</t>
  </si>
  <si>
    <t>你帮队友打开第三关的通道！</t>
  </si>
  <si>
    <t>击杀第二关精英怪时</t>
  </si>
  <si>
    <t>第三关通道已打开！</t>
  </si>
  <si>
    <t>第三关通道打开时</t>
  </si>
  <si>
    <t>很遗憾你和队友选择的机关不一样，无法打开第四关，机关重置</t>
  </si>
  <si>
    <t>第三关选择机关不一样时</t>
  </si>
  <si>
    <t>恭喜打开第四关，请守护好水晶！</t>
  </si>
  <si>
    <t>第四关通道打开时</t>
  </si>
  <si>
    <t>第X波怪物攻击水晶</t>
  </si>
  <si>
    <t>刷出怪物进攻水晶时</t>
  </si>
  <si>
    <t>小心水晶原型号还剩10%血量。</t>
  </si>
  <si>
    <t>水晶原型号还剩10%血量。</t>
  </si>
  <si>
    <t>怪物转而攻击水晶2号，请做好防御。</t>
  </si>
  <si>
    <t>11号区域两侧通道打开时</t>
  </si>
  <si>
    <t>小心水晶进化号还剩10%血量。</t>
  </si>
  <si>
    <t>水晶进化号还剩10%血量。</t>
  </si>
  <si>
    <t>BOSS沉睡之地打开了，去干掉BOSS吧</t>
  </si>
  <si>
    <t>11→12号区域通道打开时</t>
  </si>
  <si>
    <t>恭喜击杀BOSS了</t>
  </si>
  <si>
    <t>BOSS死亡时</t>
  </si>
  <si>
    <t>很遗憾，水晶被破坏了。</t>
  </si>
  <si>
    <t>水晶被破坏时</t>
  </si>
  <si>
    <t>守护失败，你被传至起点重新开始副本。</t>
  </si>
  <si>
    <t>守护失败时。</t>
  </si>
  <si>
    <t>BOSS释放相同的圈，请与队友保持在10码距离之内</t>
  </si>
  <si>
    <t>BOSS释放相同的圈时</t>
  </si>
  <si>
    <t>BOSS释放不同的圈，请与队友保持在10码距离之外</t>
  </si>
  <si>
    <t>BOSS释放不同的圈时</t>
  </si>
  <si>
    <t>153 64</t>
  </si>
  <si>
    <t>新增NPC</t>
  </si>
  <si>
    <t>副本NPC</t>
  </si>
  <si>
    <t xml:space="preserve">160 96  </t>
  </si>
  <si>
    <t xml:space="preserve">1.规则介绍
</t>
  </si>
  <si>
    <t>第三关提示NPC</t>
  </si>
  <si>
    <t>（131，152）（189，152）</t>
  </si>
  <si>
    <t>开启第三关刷出</t>
  </si>
  <si>
    <t>第三关规则提示</t>
  </si>
  <si>
    <t>1号开启机关（2个）</t>
  </si>
  <si>
    <t>(183,162)(125,162)</t>
  </si>
  <si>
    <t>玩家采集选择后出现光效：skill420</t>
  </si>
  <si>
    <t>采集选择</t>
  </si>
  <si>
    <t>2号开启机关（2个）</t>
  </si>
  <si>
    <t>(187,162)(129,162)</t>
  </si>
  <si>
    <t>3号开启机关（2个）</t>
  </si>
  <si>
    <t>(191,162)(133,162)</t>
  </si>
  <si>
    <t>4号开启机关（2个）</t>
  </si>
  <si>
    <t>(195,162)(137,162)</t>
  </si>
  <si>
    <t>陷阱名称</t>
  </si>
  <si>
    <t>光效ID</t>
  </si>
  <si>
    <t>传送阵（2个）</t>
  </si>
  <si>
    <t>(152,96)传送至（130,96）
(168,96)传送至（188,96）</t>
  </si>
  <si>
    <t>transmission_4</t>
  </si>
  <si>
    <t>进入副本后刷出</t>
  </si>
  <si>
    <t>0→1阻挡光效</t>
  </si>
  <si>
    <t>(175,95)→(175,98)</t>
  </si>
  <si>
    <t>LostHP</t>
  </si>
  <si>
    <t>阻挡光效，副本开始刷出，一直存在</t>
  </si>
  <si>
    <t>2→9阻挡光效</t>
  </si>
  <si>
    <t>(175,126)→(175,124)</t>
  </si>
  <si>
    <t>3→10阻挡光效</t>
  </si>
  <si>
    <t>(175,152)→(175,155)</t>
  </si>
  <si>
    <t>阻挡光效，副本开始刷出，第一次选择失败时随机刷掉。</t>
  </si>
  <si>
    <t>4→11阻挡光效</t>
  </si>
  <si>
    <t>(175,181)→(175,184)</t>
  </si>
  <si>
    <t>阻挡光效，副本开始刷出，两个玩家完成4和8守护时刷掉。</t>
  </si>
  <si>
    <t>0→5阻挡光效</t>
  </si>
  <si>
    <t>(146,95)→(146,98)</t>
  </si>
  <si>
    <t>6→9阻挡光效</t>
  </si>
  <si>
    <t>(146,126)→(146,124)</t>
  </si>
  <si>
    <t>7→10阻挡光效</t>
  </si>
  <si>
    <t>(146,152)→(146,155)</t>
  </si>
  <si>
    <t>8→11阻挡光效</t>
  </si>
  <si>
    <t>(146,181)→(146,184)</t>
  </si>
  <si>
    <t>5→6阻挡光效</t>
  </si>
  <si>
    <t>(130,111)→(133,111)</t>
  </si>
  <si>
    <t>阻挡光效，副本开始刷出，开启第二关时刷掉</t>
  </si>
  <si>
    <t>0→9阻挡光效</t>
  </si>
  <si>
    <t>(159,111)→(162,111)</t>
  </si>
  <si>
    <t>1→2阻挡光效</t>
  </si>
  <si>
    <t>(187,111)→(190,111)</t>
  </si>
  <si>
    <t>6→7阻挡光效</t>
  </si>
  <si>
    <t>(130,140)→(133,140)</t>
  </si>
  <si>
    <t>阻挡光效，副本开始刷出，开启第三关时刷掉</t>
  </si>
  <si>
    <t>9→10阻挡光效</t>
  </si>
  <si>
    <t>(159,140)→(162,140)</t>
  </si>
  <si>
    <t>2→3阻挡光效</t>
  </si>
  <si>
    <t>(187,140)→(190,140)</t>
  </si>
  <si>
    <t>7→8阻挡光效</t>
  </si>
  <si>
    <t>(130,169)→(133,169)</t>
  </si>
  <si>
    <t>阻挡光效，副本开始刷出，开启第四关时刷掉</t>
  </si>
  <si>
    <t>10→11阻挡光效</t>
  </si>
  <si>
    <t>(159,169)→(162,169)</t>
  </si>
  <si>
    <t>3→4阻挡光效</t>
  </si>
  <si>
    <t>(187,169)→(190,169)</t>
  </si>
  <si>
    <t>8→12阻挡光效</t>
  </si>
  <si>
    <t>11→12阻挡光效</t>
  </si>
  <si>
    <t>阻挡光效，副本开始刷出，开启BOSS关时刷掉</t>
  </si>
  <si>
    <t>4→12阻挡光效</t>
  </si>
  <si>
    <t>新增怪物</t>
  </si>
  <si>
    <t>怪物属性</t>
  </si>
  <si>
    <t>怪物技能</t>
  </si>
  <si>
    <t>怪物技能光效</t>
  </si>
  <si>
    <t>1、5号区域普通小怪
BOSS周边小怪</t>
  </si>
  <si>
    <t>ID：3030
血量血量按照攻击次数计算。
血量：30次
等级：30级
攻击：20</t>
  </si>
  <si>
    <t>开启第一关时刷出；
BOSS关开启刷出。</t>
  </si>
  <si>
    <t>第一关刷新区域：左上角坐标（123,90）（183,90）15*15区域各刷出10只；
BOSS关刷出：
（162,229）（162,245）（184,245）（184,229）
每个点刷1只，每20秒刷10只</t>
  </si>
  <si>
    <t>10号区域自爆怪</t>
  </si>
  <si>
    <r>
      <rPr>
        <b/>
        <sz val="11"/>
        <color rgb="FFFA7D00"/>
        <rFont val="宋体"/>
        <charset val="134"/>
      </rPr>
      <t>ID：3030
血量血量按照攻击次数计算。
血量：</t>
    </r>
    <r>
      <rPr>
        <b/>
        <sz val="11"/>
        <rFont val="宋体"/>
        <charset val="134"/>
      </rPr>
      <t>20</t>
    </r>
    <r>
      <rPr>
        <b/>
        <sz val="11"/>
        <color rgb="FFFA7D00"/>
        <rFont val="宋体"/>
        <charset val="134"/>
      </rPr>
      <t>次
等级：30级</t>
    </r>
  </si>
  <si>
    <t>10秒内追击玩家，追到则自爆，10S未追到则原地自爆，伤害玩家25%血量。</t>
  </si>
  <si>
    <t>10号区域打开时；
BOSS关怪物刷新时有10%几率多刷一只</t>
  </si>
  <si>
    <t xml:space="preserve">10号区域：
（155,150）（155,158）
（163,150）（165,158）；
</t>
  </si>
  <si>
    <t>追踪玩家</t>
  </si>
  <si>
    <t>精英怪</t>
  </si>
  <si>
    <t>ID：5011
血量血量按照攻击次数计算。
血量：100次
等级：50级
攻击：50</t>
  </si>
  <si>
    <r>
      <rPr>
        <b/>
        <sz val="11"/>
        <color rgb="FFFA7D00"/>
        <rFont val="宋体"/>
        <charset val="134"/>
      </rPr>
      <t>光束袭击，取玩家当前坐标为中心，直径5的圆形范围，预警光效2秒，释放光束袭击，冷却5秒，伤害玩家最大血量</t>
    </r>
    <r>
      <rPr>
        <b/>
        <sz val="11"/>
        <rFont val="宋体"/>
        <charset val="134"/>
      </rPr>
      <t>20%</t>
    </r>
  </si>
  <si>
    <t>1.光束袭击特效：skill147
2.预警光效：redcircle-5</t>
  </si>
  <si>
    <t>开启第二关时刷出</t>
  </si>
  <si>
    <t>坐标（132,151）（188,151）</t>
  </si>
  <si>
    <t>BOSS</t>
  </si>
  <si>
    <t>ID：5011
血量血量按照攻击次数计算。
血量：300次
等级：30级
攻击：150</t>
  </si>
  <si>
    <r>
      <rPr>
        <b/>
        <sz val="11"/>
        <color rgb="FFFA7D00"/>
        <rFont val="宋体"/>
        <charset val="134"/>
      </rPr>
      <t xml:space="preserve">1、随机向两个玩家丢火之圈或者水之圈，水、火之圈持续10秒。，如果两个圈是不同的圈，则当两个玩家距离≤10码时，受到10%最大血量伤害，每秒触发一次。
如果两个圈是相同之圈，则当两个玩家距离＞10码时，受到5%最大血量伤害，每秒触发一次。
CD15秒。
</t>
    </r>
    <r>
      <rPr>
        <b/>
        <sz val="11"/>
        <rFont val="宋体"/>
        <charset val="134"/>
      </rPr>
      <t>2、召唤自爆怪造成最大血量25%，CD20秒。</t>
    </r>
  </si>
  <si>
    <t xml:space="preserve">BOSS火之圈光效：
6yue_sr_huo（新配）
BOSS水之圈光效：
6yue_sr_shui（新配）
配置参数见下方
</t>
  </si>
  <si>
    <t>两个玩家都到达BOSS刷新点15*15范围内</t>
  </si>
  <si>
    <t>坐标（172,239）</t>
  </si>
  <si>
    <t>震屏3秒+光效：sorcerer_conjure_3x</t>
  </si>
  <si>
    <r>
      <rPr>
        <b/>
        <sz val="11"/>
        <color rgb="FFFA7D00"/>
        <rFont val="宋体"/>
        <charset val="134"/>
      </rPr>
      <t xml:space="preserve">增加boss.xml配置，脚下红圈
bossfooteffect
</t>
    </r>
    <r>
      <rPr>
        <b/>
        <sz val="11"/>
        <rFont val="宋体"/>
        <charset val="134"/>
      </rPr>
      <t>技能喊话</t>
    </r>
  </si>
  <si>
    <t>水晶原型号</t>
  </si>
  <si>
    <t>血量：20W
防御：0
攻击：0</t>
  </si>
  <si>
    <t>开启第四关时刷出</t>
  </si>
  <si>
    <t>坐标（130,182）（188,182）</t>
  </si>
  <si>
    <t>全程携带jwdxjh</t>
  </si>
  <si>
    <t>水晶进化号</t>
  </si>
  <si>
    <t>血量：刷新时，两个水晶原型号剩余血量之和
防御：0
攻击：0</t>
  </si>
  <si>
    <t>坐标（150,182）</t>
  </si>
  <si>
    <t>破坏者</t>
  </si>
  <si>
    <r>
      <rPr>
        <b/>
        <sz val="11"/>
        <color rgb="FFFA7D00"/>
        <rFont val="宋体"/>
        <charset val="134"/>
      </rPr>
      <t>ID：3030
血量血量按照攻击次数计算。
血量：20次
等级：30级
攻击：</t>
    </r>
    <r>
      <rPr>
        <b/>
        <sz val="11"/>
        <rFont val="宋体"/>
        <charset val="134"/>
      </rPr>
      <t>100</t>
    </r>
    <r>
      <rPr>
        <b/>
        <sz val="11"/>
        <color rgb="FFFA7D00"/>
        <rFont val="宋体"/>
        <charset val="134"/>
      </rPr>
      <t xml:space="preserve">
只攻击水晶</t>
    </r>
  </si>
  <si>
    <t xml:space="preserve">开启第四关时，第一次在①位置刷5波。隔30秒后在②区域刷5波。
每波怪在上一波全部死亡后才刷
</t>
  </si>
  <si>
    <t>①左上角坐标（123,177）（183,177）15*15区域各刷出10只。
②左上角坐标（123,177）（183,177）15*15区域各刷出10只。</t>
  </si>
  <si>
    <t>攻击水晶</t>
  </si>
  <si>
    <r>
      <rPr>
        <sz val="11"/>
        <color theme="1"/>
        <rFont val="宋体"/>
        <charset val="134"/>
      </rPr>
      <t>光效</t>
    </r>
    <r>
      <rPr>
        <sz val="11"/>
        <color theme="4"/>
        <rFont val="宋体"/>
        <charset val="134"/>
      </rPr>
      <t>（设计案中涉及的光效）</t>
    </r>
  </si>
  <si>
    <t>光效名</t>
  </si>
  <si>
    <t>skill420</t>
  </si>
  <si>
    <t>用途说明</t>
  </si>
  <si>
    <t>传送阵光效</t>
  </si>
  <si>
    <t>阻挡光效</t>
  </si>
  <si>
    <t>玩家选择机关后机关的光效</t>
  </si>
  <si>
    <t>通过成功</t>
  </si>
  <si>
    <t>光效简图</t>
  </si>
  <si>
    <t>jwdxjh</t>
  </si>
  <si>
    <t>skill147</t>
  </si>
  <si>
    <t>redcircle-5</t>
  </si>
  <si>
    <t>6yue_sr_huo</t>
  </si>
  <si>
    <t>6yue_sr_shui</t>
  </si>
  <si>
    <t>bossfooteffect</t>
  </si>
  <si>
    <t>pitfall_effect_10</t>
  </si>
  <si>
    <t>水晶光效</t>
  </si>
  <si>
    <t>光束袭击特效</t>
  </si>
  <si>
    <t>预警光效</t>
  </si>
  <si>
    <t>BOSS技能火之圈</t>
  </si>
  <si>
    <t>BOSS技能水之圈</t>
  </si>
  <si>
    <t>BOSS脚底红圈</t>
  </si>
  <si>
    <t>BOSS刷出点增加聚集点光效</t>
  </si>
  <si>
    <t>光效配置</t>
  </si>
  <si>
    <t>BOSS技能火之圈特效配置</t>
  </si>
  <si>
    <t>BOSS技能水之圈特效配置</t>
  </si>
  <si>
    <t>通关失败</t>
  </si>
  <si>
    <t>[6yue_sr_huo]</t>
  </si>
  <si>
    <t>[6yue_sr_shui]</t>
  </si>
  <si>
    <t>[fail_demontower_100]</t>
  </si>
  <si>
    <t>[pitfall_effect_10]</t>
  </si>
  <si>
    <t>Amount=2</t>
  </si>
  <si>
    <t>EffectId0=1872</t>
  </si>
  <si>
    <t>EffectId0=5027</t>
  </si>
  <si>
    <t>EffectId0=2467</t>
  </si>
  <si>
    <t>TextureId0=1872</t>
  </si>
  <si>
    <t>TextureId0=5027</t>
  </si>
  <si>
    <t>TextureId0=2467</t>
  </si>
  <si>
    <t>Scale0=430</t>
  </si>
  <si>
    <t>Scale0=310</t>
  </si>
  <si>
    <t>Scale0=120</t>
  </si>
  <si>
    <t>Scale0=130</t>
  </si>
  <si>
    <t>ADB0=2</t>
  </si>
  <si>
    <t>EffectId1=1873</t>
  </si>
  <si>
    <t>EffectId1=5028</t>
  </si>
  <si>
    <t>EffectId1=2468</t>
  </si>
  <si>
    <t>TextureId1=1873</t>
  </si>
  <si>
    <t>TextureId1=5028</t>
  </si>
  <si>
    <t>TextureId1=2468</t>
  </si>
  <si>
    <t>Scale1=430</t>
  </si>
  <si>
    <t>Scale1=1</t>
  </si>
  <si>
    <t>Scale1=80</t>
  </si>
  <si>
    <t>Scale1=130</t>
  </si>
  <si>
    <t>ADB1=2</t>
  </si>
  <si>
    <t>EffectId2=1874</t>
  </si>
  <si>
    <t>EffectId2=5029</t>
  </si>
  <si>
    <t>TextureId2=1874</t>
  </si>
  <si>
    <t>TextureId2=5029</t>
  </si>
  <si>
    <t>LoopTime=99999999</t>
  </si>
  <si>
    <t>Scale2=1</t>
  </si>
  <si>
    <t>Scale2=80</t>
  </si>
  <si>
    <t>ADB2=2</t>
  </si>
  <si>
    <t>EffectId3=1875</t>
  </si>
  <si>
    <t>EffectId3=5030</t>
  </si>
  <si>
    <t>TextureId3=1875</t>
  </si>
  <si>
    <t>TextureId3=5030</t>
  </si>
  <si>
    <t>Scale3=1</t>
  </si>
  <si>
    <t>Scale3=250</t>
  </si>
  <si>
    <t>Scale3=80</t>
  </si>
  <si>
    <t>ADB3=2</t>
  </si>
  <si>
    <t>EffectId4=1876</t>
  </si>
  <si>
    <t>EffectId4=5031</t>
  </si>
  <si>
    <t>TextureId4=1876</t>
  </si>
  <si>
    <t>TextureId4=5031</t>
  </si>
  <si>
    <t>Scale4=1</t>
  </si>
  <si>
    <t>Scale4=250</t>
  </si>
  <si>
    <t>Scale4=80</t>
  </si>
  <si>
    <t>ADB4=2</t>
  </si>
  <si>
    <t>第五分钟兵量（无养成）</t>
  </si>
  <si>
    <t>boss血量</t>
  </si>
  <si>
    <t>无养成（10层）</t>
  </si>
  <si>
    <t>100*3*3</t>
  </si>
  <si>
    <t>有养成</t>
  </si>
  <si>
    <t>波数</t>
  </si>
  <si>
    <t>增强兵力</t>
  </si>
  <si>
    <t>加攻击(算100只)</t>
  </si>
  <si>
    <t>引爆（算100只，3级兵）</t>
  </si>
  <si>
    <t>伤害翻倍（算100只，3级兵）</t>
  </si>
  <si>
    <t>p平均</t>
  </si>
  <si>
    <t>一级</t>
  </si>
  <si>
    <t>二级</t>
  </si>
  <si>
    <t>三级</t>
  </si>
  <si>
    <t>四级</t>
  </si>
  <si>
    <t>五级</t>
  </si>
  <si>
    <t>60*1*600</t>
  </si>
  <si>
    <t>60*60*10</t>
  </si>
  <si>
    <t>300秒/刷兵时间*每次刷新数量*单次攻击伤害*总时间</t>
  </si>
  <si>
    <t>重点保护对象—》</t>
  </si>
  <si>
    <t>1级养成增加通关</t>
  </si>
  <si>
    <t>2级养成增加通关</t>
  </si>
  <si>
    <t>3级养成增加通关</t>
  </si>
  <si>
    <t>4级养成增加通关</t>
  </si>
  <si>
    <t>5级养成增加通关</t>
  </si>
  <si>
    <t>单个5级技能增加通关</t>
  </si>
  <si>
    <t>消耗均值</t>
  </si>
  <si>
    <t>4级</t>
  </si>
  <si>
    <t>副本时长</t>
  </si>
  <si>
    <t>S</t>
  </si>
  <si>
    <t>5级</t>
  </si>
  <si>
    <t>免费养成上限层数</t>
  </si>
  <si>
    <t>单日产出</t>
  </si>
  <si>
    <t>碎片</t>
  </si>
  <si>
    <t>通关所需活跃天数</t>
  </si>
  <si>
    <t>天</t>
  </si>
  <si>
    <t>10天共产出碎片量</t>
  </si>
  <si>
    <t>单兵基础存活时长30S，仅受BOSS攻击，无其他干扰（包含本身等级，守卫伤害，技能BUFF等）</t>
  </si>
  <si>
    <t>兵线基础等级</t>
  </si>
  <si>
    <t>出兵速度（S)</t>
  </si>
  <si>
    <t>兵数上限</t>
  </si>
  <si>
    <t>单兵血量</t>
  </si>
  <si>
    <t>单兵攻击（秒伤）</t>
  </si>
  <si>
    <t>存活时长</t>
  </si>
  <si>
    <t>增加兵线等级（秒伤）</t>
  </si>
  <si>
    <t>增加兵线等级（总伤）</t>
  </si>
  <si>
    <t>增加出兵速度（秒伤）</t>
  </si>
  <si>
    <t>增加出兵速度（总伤）</t>
  </si>
  <si>
    <t>木桩刷新CD</t>
  </si>
  <si>
    <t>单波木桩数量</t>
  </si>
  <si>
    <t>单次伤害木桩数</t>
  </si>
  <si>
    <t>个</t>
  </si>
  <si>
    <t>单次伤害</t>
  </si>
  <si>
    <t>乘比值</t>
  </si>
  <si>
    <t>额外加伤</t>
  </si>
  <si>
    <t>8分钟技能次数</t>
  </si>
  <si>
    <t>8分钟木桩技能总伤</t>
  </si>
  <si>
    <t>技能</t>
  </si>
  <si>
    <t>等级</t>
  </si>
  <si>
    <t>折算单次技能均伤</t>
  </si>
  <si>
    <t>副本全程15次技能伤害</t>
  </si>
  <si>
    <t>兵线最高秒伤（兵线&amp;速度同级）</t>
  </si>
  <si>
    <t>最高秒伤10分钟（总伤）（兵线&amp;速度同级）</t>
  </si>
  <si>
    <t>增加兵线等级&amp;木桩（总伤）</t>
  </si>
  <si>
    <t>增加出兵速度&amp;木桩（总伤）</t>
  </si>
  <si>
    <t>兵线养成（同等）&amp;木桩（总伤）</t>
  </si>
  <si>
    <t>兵线速度优先一级（总伤）</t>
  </si>
  <si>
    <t>无养成</t>
  </si>
  <si>
    <t>兵1速0</t>
  </si>
  <si>
    <t>兵2速1</t>
  </si>
  <si>
    <t>兵3速2</t>
  </si>
  <si>
    <t>兵4速3</t>
  </si>
  <si>
    <t>兵5速4</t>
  </si>
  <si>
    <t>养成优先级：兵等级＞技能养成＞出兵速度</t>
  </si>
  <si>
    <t>筹码币获取</t>
  </si>
  <si>
    <t>养成等级</t>
  </si>
  <si>
    <t>通过波数</t>
  </si>
  <si>
    <t>无养成通过波数</t>
  </si>
  <si>
    <t>碎片消耗</t>
  </si>
  <si>
    <t>所需天数</t>
  </si>
  <si>
    <t>BOSS血量（预估值）</t>
  </si>
  <si>
    <t>BOSS血量（实际值）</t>
  </si>
  <si>
    <t>与上层区间单只BOSS血量</t>
  </si>
  <si>
    <t>单只BOSS实际血量</t>
  </si>
  <si>
    <t>通关</t>
  </si>
  <si>
    <t>秒伤</t>
  </si>
  <si>
    <t>总伤</t>
  </si>
  <si>
    <t>免疫技能时长(S)</t>
  </si>
  <si>
    <t>使用之后在原地刷新一定数量的飞行仆从，
攻击美女boss。
飞行仆从boss免疫1技能；仅受2技能伤害</t>
  </si>
  <si>
    <t>攻击</t>
  </si>
  <si>
    <t>1（2s一次）</t>
  </si>
  <si>
    <t>配置喊话，怎么暴力怎么来，玩家想说的都用让我方仆从说。
同时要表达对自己家公子的拍马屁的情感。</t>
  </si>
  <si>
    <t>1（1s一次）</t>
  </si>
  <si>
    <t>2（1s一次）</t>
  </si>
  <si>
    <t>3（1s一次）</t>
  </si>
  <si>
    <t>4（1s一次）</t>
  </si>
  <si>
    <t>5（1s一次）</t>
  </si>
  <si>
    <t>出场配置喊话，10%血量
配置喊话，说明会有仆从
继续进攻</t>
  </si>
  <si>
    <t xml:space="preserve">
</t>
  </si>
  <si>
    <t>表现对于美女boss的狂热之爱</t>
  </si>
  <si>
    <t>美女boss阶段1</t>
  </si>
  <si>
    <t>1技能：每隔30s释放范围5码的aoe攻击
2技能：每隔3s释放范围为5码的aoe攻击</t>
  </si>
  <si>
    <t>1、提示+喊话
2、美女boss使用女性npc+内置透明怪
，透明怪会刷新9次（代表10个阶段）
每次刷新npc同时外形替换
（衣服由多至少）。</t>
  </si>
  <si>
    <t>美女boss阶段2</t>
  </si>
  <si>
    <t>上一阶段死亡刷新</t>
  </si>
  <si>
    <t>美女boss阶段3</t>
  </si>
  <si>
    <t>美女boss阶段4</t>
  </si>
  <si>
    <t>美女boss阶段5</t>
  </si>
  <si>
    <t>美女boss阶段6</t>
  </si>
  <si>
    <t>美女boss阶段7</t>
  </si>
  <si>
    <t>美女boss阶段8</t>
  </si>
  <si>
    <t>美女boss阶段9</t>
  </si>
  <si>
    <t>美女boss阶段10</t>
  </si>
  <si>
    <t>美女boss阶段11</t>
  </si>
  <si>
    <t>美女boss阶段12</t>
  </si>
  <si>
    <t>美女boss阶段13</t>
  </si>
  <si>
    <t>美女boss阶段14</t>
  </si>
  <si>
    <t>美女boss阶段15</t>
  </si>
  <si>
    <t>美女boss阶段16</t>
  </si>
  <si>
    <t>美女boss阶段17</t>
  </si>
  <si>
    <t>美女boss阶段18</t>
  </si>
  <si>
    <t>美女boss阶段19</t>
  </si>
  <si>
    <t>美女boss阶段20</t>
  </si>
  <si>
    <t>活动</t>
  </si>
  <si>
    <t>子活动/任务</t>
  </si>
  <si>
    <t>LOGID</t>
  </si>
  <si>
    <t>LOG注释</t>
  </si>
  <si>
    <t>LOG格式</t>
  </si>
  <si>
    <t>美女脱衣副本</t>
  </si>
  <si>
    <t>进入副本（参与）</t>
  </si>
  <si>
    <t>发送奖励邮件（完成）</t>
  </si>
  <si>
    <t>获取筹码币数量</t>
  </si>
  <si>
    <t>获取积分数量</t>
  </si>
  <si>
    <t>使用门票进入副本</t>
  </si>
  <si>
    <t>另计参与 原参与id后延两位记录</t>
  </si>
  <si>
    <t>仅单人每天初次活动记录</t>
  </si>
  <si>
    <t>击杀boss（完成）</t>
  </si>
  <si>
    <t>获取养成碎片数量</t>
  </si>
  <si>
    <t>击杀鹿角兽获得养成碎片（参与完成）</t>
  </si>
  <si>
    <t>仅单人每天初次获得记录</t>
  </si>
  <si>
    <t>单人每天初次记录</t>
  </si>
  <si>
    <t>价格类型</t>
  </si>
  <si>
    <t>npcid</t>
  </si>
  <si>
    <t>掩码</t>
  </si>
  <si>
    <t>西山居log</t>
  </si>
  <si>
    <t>物品分类</t>
  </si>
  <si>
    <t>出售时间</t>
  </si>
  <si>
    <t>结束时间</t>
  </si>
  <si>
    <t>201802111000</t>
  </si>
  <si>
    <t>201802282359</t>
  </si>
  <si>
    <t>档次</t>
  </si>
  <si>
    <t>礼包内容</t>
  </si>
  <si>
    <t>价值（MS）</t>
  </si>
  <si>
    <t>成本（魔石）</t>
  </si>
  <si>
    <t>成本总价</t>
  </si>
  <si>
    <t>礼包售价(魔石)</t>
  </si>
  <si>
    <t>返利</t>
  </si>
  <si>
    <t>播报</t>
  </si>
  <si>
    <t>特等奖</t>
  </si>
  <si>
    <t>史诗级攻击宝石</t>
  </si>
  <si>
    <t>可交易</t>
  </si>
  <si>
    <t>上幸运榜、跑马灯公告</t>
  </si>
  <si>
    <t>一级直升晶石</t>
  </si>
  <si>
    <t>樱空时装自选包（时装资源需资管平移）</t>
  </si>
  <si>
    <t>新作</t>
  </si>
  <si>
    <t>拾壹号预言圣石</t>
  </si>
  <si>
    <t>神圣月光宝盒</t>
  </si>
  <si>
    <t>高价值</t>
  </si>
  <si>
    <t>月光宝盒增强版</t>
  </si>
  <si>
    <t>15星法宝自选包</t>
  </si>
  <si>
    <t>无瑕攻击宝石</t>
  </si>
  <si>
    <t>月光宝盒</t>
  </si>
  <si>
    <t>直升半级道具</t>
  </si>
  <si>
    <t>至纯宝石自选包</t>
  </si>
  <si>
    <t>陆号水之纹章</t>
  </si>
  <si>
    <t>上幸运榜</t>
  </si>
  <si>
    <t>陆号信念指针</t>
  </si>
  <si>
    <t>填充物</t>
  </si>
  <si>
    <t>精纯宝石自选包</t>
  </si>
  <si>
    <t>+4创世晶石</t>
  </si>
  <si>
    <t>肆号信念指针</t>
  </si>
  <si>
    <t>贰号水之纹章</t>
  </si>
  <si>
    <t>奇异兽精华</t>
  </si>
  <si>
    <t>叁号信念指针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</si>
</sst>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6" formatCode="0.000%"/>
    <numFmt numFmtId="177" formatCode="0.00_ "/>
  </numFmts>
  <fonts count="56">
    <font>
      <sz val="11"/>
      <color theme="1"/>
      <name val="宋体"/>
      <charset val="134"/>
      <scheme val="minor"/>
    </font>
    <font>
      <b/>
      <sz val="12"/>
      <color theme="1"/>
      <name val="微软雅黑"/>
      <charset val="134"/>
    </font>
    <font>
      <sz val="11"/>
      <color theme="1"/>
      <name val="微软雅黑"/>
      <charset val="134"/>
    </font>
    <font>
      <sz val="10"/>
      <color theme="1"/>
      <name val="Arial Unicode MS"/>
      <charset val="134"/>
    </font>
    <font>
      <sz val="10"/>
      <color indexed="8"/>
      <name val="Arial Unicode MS"/>
      <charset val="134"/>
    </font>
    <font>
      <sz val="10"/>
      <color rgb="FFFF0000"/>
      <name val="Arial Unicode MS"/>
      <charset val="134"/>
    </font>
    <font>
      <sz val="10"/>
      <name val="Arial Unicode MS"/>
      <charset val="134"/>
    </font>
    <font>
      <b/>
      <sz val="10"/>
      <color theme="1"/>
      <name val="Arial Unicode MS"/>
      <charset val="134"/>
    </font>
    <font>
      <b/>
      <sz val="10"/>
      <color rgb="FFFF0000"/>
      <name val="Arial Unicode MS"/>
      <charset val="134"/>
    </font>
    <font>
      <sz val="10"/>
      <color theme="1"/>
      <name val="微软雅黑"/>
      <charset val="134"/>
    </font>
    <font>
      <b/>
      <sz val="11"/>
      <color rgb="FFFA7D00"/>
      <name val="宋体"/>
      <charset val="134"/>
      <scheme val="minor"/>
    </font>
    <font>
      <sz val="11"/>
      <color rgb="FF0061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rgb="FFFA7D00"/>
      <name val="微软雅黑"/>
      <charset val="134"/>
    </font>
    <font>
      <sz val="11"/>
      <color rgb="FF9C0006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8"/>
      <name val="宋体"/>
      <charset val="134"/>
      <scheme val="minor"/>
    </font>
    <font>
      <b/>
      <sz val="11"/>
      <color theme="9" tint="-0.249977111117893"/>
      <name val="宋体"/>
      <charset val="134"/>
      <scheme val="minor"/>
    </font>
    <font>
      <b/>
      <sz val="11"/>
      <name val="宋体"/>
      <charset val="134"/>
      <scheme val="minor"/>
    </font>
    <font>
      <sz val="11"/>
      <name val="宋体"/>
      <charset val="134"/>
      <scheme val="minor"/>
    </font>
    <font>
      <sz val="11"/>
      <color theme="1"/>
      <name val="宋体"/>
      <charset val="134"/>
    </font>
    <font>
      <sz val="12"/>
      <color theme="1"/>
      <name val="宋体"/>
      <charset val="134"/>
    </font>
    <font>
      <sz val="10.5"/>
      <color theme="1"/>
      <name val="宋体"/>
      <charset val="134"/>
      <scheme val="minor"/>
    </font>
    <font>
      <sz val="12"/>
      <name val="宋体"/>
      <charset val="134"/>
    </font>
    <font>
      <sz val="11"/>
      <color theme="0"/>
      <name val="宋体"/>
      <charset val="134"/>
      <scheme val="minor"/>
    </font>
    <font>
      <sz val="12"/>
      <name val="微软雅黑"/>
      <charset val="134"/>
    </font>
    <font>
      <sz val="11"/>
      <color rgb="FFFF0000"/>
      <name val="微软雅黑"/>
      <charset val="134"/>
    </font>
    <font>
      <u/>
      <sz val="11"/>
      <color theme="10"/>
      <name val="宋体"/>
      <charset val="134"/>
      <scheme val="minor"/>
    </font>
    <font>
      <sz val="11"/>
      <color rgb="FF00B0F0"/>
      <name val="宋体"/>
      <charset val="134"/>
      <scheme val="minor"/>
    </font>
    <font>
      <sz val="11"/>
      <color rgb="FF8C3FC5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rgb="FFFD45FF"/>
      <name val="宋体"/>
      <charset val="134"/>
      <scheme val="minor"/>
    </font>
    <font>
      <sz val="11"/>
      <color rgb="FF9C6500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theme="1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sz val="11"/>
      <color theme="1"/>
      <name val="宋体"/>
      <charset val="134"/>
      <scheme val="minor"/>
    </font>
    <font>
      <b/>
      <sz val="11"/>
      <color rgb="FFFA7D00"/>
      <name val="宋体"/>
      <charset val="134"/>
    </font>
    <font>
      <b/>
      <sz val="11"/>
      <name val="宋体"/>
      <charset val="134"/>
    </font>
    <font>
      <sz val="11"/>
      <color theme="4"/>
      <name val="宋体"/>
      <charset val="134"/>
    </font>
    <font>
      <sz val="10.5"/>
      <color theme="1"/>
      <name val="宋体"/>
      <charset val="134"/>
    </font>
    <font>
      <sz val="10.5"/>
      <color theme="1"/>
      <name val="Calibri"/>
      <charset val="134"/>
    </font>
    <font>
      <b/>
      <sz val="11"/>
      <color rgb="FFFF0000"/>
      <name val="微软雅黑"/>
      <charset val="134"/>
    </font>
  </fonts>
  <fills count="38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/>
      <diagonal/>
    </border>
    <border>
      <left style="thin">
        <color rgb="FF00B0F0"/>
      </left>
      <right style="thin">
        <color rgb="FF00B0F0"/>
      </right>
      <top style="thin">
        <color rgb="FF00B0F0"/>
      </top>
      <bottom style="thin">
        <color rgb="FF00B0F0"/>
      </bottom>
      <diagonal/>
    </border>
    <border>
      <left style="thin">
        <color rgb="FF00B0F0"/>
      </left>
      <right style="thin">
        <color rgb="FF00B0F0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/>
      <bottom/>
      <diagonal/>
    </border>
    <border>
      <left style="thin">
        <color rgb="FF7F7F7F"/>
      </left>
      <right style="thin">
        <color rgb="FF7F7F7F"/>
      </right>
      <top/>
      <bottom style="thin">
        <color rgb="FF7F7F7F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7F7F7F"/>
      </left>
      <right/>
      <top style="thin">
        <color rgb="FF7F7F7F"/>
      </top>
      <bottom style="thin">
        <color rgb="FF7F7F7F"/>
      </bottom>
      <diagonal/>
    </border>
    <border>
      <left/>
      <right/>
      <top style="thin">
        <color rgb="FF7F7F7F"/>
      </top>
      <bottom style="thin">
        <color rgb="FF7F7F7F"/>
      </bottom>
      <diagonal/>
    </border>
    <border>
      <left/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148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0" fillId="0" borderId="0"/>
    <xf numFmtId="0" fontId="38" fillId="27" borderId="0" applyNumberFormat="0" applyBorder="0" applyAlignment="0" applyProtection="0">
      <alignment vertical="center"/>
    </xf>
    <xf numFmtId="0" fontId="36" fillId="18" borderId="3" applyNumberFormat="0" applyAlignment="0" applyProtection="0">
      <alignment vertical="center"/>
    </xf>
    <xf numFmtId="0" fontId="0" fillId="0" borderId="0">
      <alignment vertical="center"/>
    </xf>
    <xf numFmtId="41" fontId="0" fillId="0" borderId="0" applyFont="0" applyFill="0" applyBorder="0" applyAlignment="0" applyProtection="0">
      <alignment vertical="center"/>
    </xf>
    <xf numFmtId="0" fontId="38" fillId="22" borderId="0" applyNumberFormat="0" applyBorder="0" applyAlignment="0" applyProtection="0">
      <alignment vertical="center"/>
    </xf>
    <xf numFmtId="0" fontId="10" fillId="4" borderId="3" applyNumberFormat="0" applyAlignment="0" applyProtection="0">
      <alignment vertical="center"/>
    </xf>
    <xf numFmtId="0" fontId="15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9" fillId="32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44" fillId="0" borderId="0" applyNumberFormat="0" applyFill="0" applyBorder="0" applyAlignment="0" applyProtection="0">
      <alignment vertical="center"/>
    </xf>
    <xf numFmtId="0" fontId="0" fillId="6" borderId="7" applyNumberFormat="0" applyFont="0" applyAlignment="0" applyProtection="0">
      <alignment vertical="center"/>
    </xf>
    <xf numFmtId="0" fontId="24" fillId="0" borderId="0">
      <alignment vertical="center"/>
    </xf>
    <xf numFmtId="9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9" fillId="33" borderId="0" applyNumberFormat="0" applyBorder="0" applyAlignment="0" applyProtection="0">
      <alignment vertical="center"/>
    </xf>
    <xf numFmtId="0" fontId="43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4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15" applyNumberFormat="0" applyFill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46" fillId="0" borderId="15" applyNumberFormat="0" applyFill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9" fillId="21" borderId="0" applyNumberFormat="0" applyBorder="0" applyAlignment="0" applyProtection="0">
      <alignment vertical="center"/>
    </xf>
    <xf numFmtId="0" fontId="43" fillId="0" borderId="18" applyNumberFormat="0" applyFill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9" fillId="36" borderId="0" applyNumberFormat="0" applyBorder="0" applyAlignment="0" applyProtection="0">
      <alignment vertical="center"/>
    </xf>
    <xf numFmtId="0" fontId="37" fillId="4" borderId="16" applyNumberFormat="0" applyAlignment="0" applyProtection="0">
      <alignment vertical="center"/>
    </xf>
    <xf numFmtId="0" fontId="10" fillId="4" borderId="3" applyNumberFormat="0" applyAlignment="0" applyProtection="0">
      <alignment vertical="center"/>
    </xf>
    <xf numFmtId="0" fontId="40" fillId="26" borderId="17" applyNumberFormat="0" applyAlignment="0" applyProtection="0">
      <alignment vertical="center"/>
    </xf>
    <xf numFmtId="0" fontId="38" fillId="24" borderId="0" applyNumberFormat="0" applyBorder="0" applyAlignment="0" applyProtection="0">
      <alignment vertical="center"/>
    </xf>
    <xf numFmtId="0" fontId="25" fillId="14" borderId="0" applyNumberFormat="0" applyBorder="0" applyAlignment="0" applyProtection="0">
      <alignment vertical="center"/>
    </xf>
    <xf numFmtId="0" fontId="48" fillId="0" borderId="20" applyNumberFormat="0" applyFill="0" applyAlignment="0" applyProtection="0">
      <alignment vertical="center"/>
    </xf>
    <xf numFmtId="0" fontId="45" fillId="0" borderId="19" applyNumberFormat="0" applyFill="0" applyAlignment="0" applyProtection="0">
      <alignment vertical="center"/>
    </xf>
    <xf numFmtId="0" fontId="11" fillId="5" borderId="0" applyNumberFormat="0" applyBorder="0" applyAlignment="0" applyProtection="0">
      <alignment vertical="center"/>
    </xf>
    <xf numFmtId="0" fontId="33" fillId="17" borderId="0" applyNumberFormat="0" applyBorder="0" applyAlignment="0" applyProtection="0">
      <alignment vertical="center"/>
    </xf>
    <xf numFmtId="0" fontId="38" fillId="11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38" fillId="30" borderId="0" applyNumberFormat="0" applyBorder="0" applyAlignment="0" applyProtection="0">
      <alignment vertical="center"/>
    </xf>
    <xf numFmtId="0" fontId="38" fillId="29" borderId="0" applyNumberFormat="0" applyBorder="0" applyAlignment="0" applyProtection="0">
      <alignment vertical="center"/>
    </xf>
    <xf numFmtId="0" fontId="38" fillId="37" borderId="0" applyNumberFormat="0" applyBorder="0" applyAlignment="0" applyProtection="0">
      <alignment vertical="center"/>
    </xf>
    <xf numFmtId="0" fontId="38" fillId="19" borderId="0" applyNumberFormat="0" applyBorder="0" applyAlignment="0" applyProtection="0">
      <alignment vertical="center"/>
    </xf>
    <xf numFmtId="0" fontId="39" fillId="35" borderId="0" applyNumberFormat="0" applyBorder="0" applyAlignment="0" applyProtection="0">
      <alignment vertical="center"/>
    </xf>
    <xf numFmtId="0" fontId="39" fillId="23" borderId="0" applyNumberFormat="0" applyBorder="0" applyAlignment="0" applyProtection="0">
      <alignment vertical="center"/>
    </xf>
    <xf numFmtId="0" fontId="38" fillId="9" borderId="0" applyNumberFormat="0" applyBorder="0" applyAlignment="0" applyProtection="0">
      <alignment vertical="center"/>
    </xf>
    <xf numFmtId="0" fontId="0" fillId="13" borderId="0" applyNumberFormat="0" applyBorder="0" applyAlignment="0" applyProtection="0">
      <alignment vertical="center"/>
    </xf>
    <xf numFmtId="0" fontId="25" fillId="16" borderId="0" applyNumberFormat="0" applyBorder="0" applyAlignment="0" applyProtection="0">
      <alignment vertical="center"/>
    </xf>
    <xf numFmtId="0" fontId="38" fillId="25" borderId="0" applyNumberFormat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9" fillId="20" borderId="0" applyNumberFormat="0" applyBorder="0" applyAlignment="0" applyProtection="0">
      <alignment vertical="center"/>
    </xf>
    <xf numFmtId="0" fontId="39" fillId="31" borderId="0" applyNumberFormat="0" applyBorder="0" applyAlignment="0" applyProtection="0">
      <alignment vertical="center"/>
    </xf>
    <xf numFmtId="0" fontId="38" fillId="34" borderId="0" applyNumberFormat="0" applyBorder="0" applyAlignment="0" applyProtection="0">
      <alignment vertical="center"/>
    </xf>
    <xf numFmtId="0" fontId="33" fillId="17" borderId="0" applyNumberFormat="0" applyBorder="0" applyAlignment="0" applyProtection="0">
      <alignment vertical="center"/>
    </xf>
    <xf numFmtId="0" fontId="39" fillId="28" borderId="0" applyNumberFormat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7" borderId="0" applyNumberFormat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10" fillId="4" borderId="3" applyNumberFormat="0" applyAlignment="0" applyProtection="0">
      <alignment vertical="center"/>
    </xf>
    <xf numFmtId="0" fontId="10" fillId="4" borderId="3" applyNumberFormat="0" applyAlignment="0" applyProtection="0">
      <alignment vertical="center"/>
    </xf>
    <xf numFmtId="0" fontId="10" fillId="4" borderId="3" applyNumberFormat="0" applyAlignment="0" applyProtection="0">
      <alignment vertical="center"/>
    </xf>
    <xf numFmtId="0" fontId="10" fillId="4" borderId="3" applyNumberFormat="0" applyAlignment="0" applyProtection="0">
      <alignment vertical="center"/>
    </xf>
    <xf numFmtId="0" fontId="10" fillId="4" borderId="3" applyNumberFormat="0" applyAlignment="0" applyProtection="0">
      <alignment vertical="center"/>
    </xf>
    <xf numFmtId="0" fontId="10" fillId="4" borderId="3" applyNumberFormat="0" applyAlignment="0" applyProtection="0">
      <alignment vertical="center"/>
    </xf>
    <xf numFmtId="0" fontId="0" fillId="6" borderId="7" applyNumberFormat="0" applyFont="0" applyAlignment="0" applyProtection="0">
      <alignment vertical="center"/>
    </xf>
    <xf numFmtId="0" fontId="0" fillId="6" borderId="7" applyNumberFormat="0" applyFont="0" applyAlignment="0" applyProtection="0">
      <alignment vertical="center"/>
    </xf>
    <xf numFmtId="0" fontId="41" fillId="0" borderId="0">
      <alignment vertical="center"/>
    </xf>
    <xf numFmtId="0" fontId="41" fillId="0" borderId="0">
      <alignment vertical="center"/>
    </xf>
    <xf numFmtId="9" fontId="49" fillId="0" borderId="0" applyFont="0" applyFill="0" applyBorder="0" applyAlignment="0" applyProtection="0">
      <alignment vertical="center"/>
    </xf>
  </cellStyleXfs>
  <cellXfs count="322">
    <xf numFmtId="0" fontId="0" fillId="0" borderId="0" xfId="0">
      <alignment vertical="center"/>
    </xf>
    <xf numFmtId="0" fontId="1" fillId="2" borderId="1" xfId="80" applyFont="1" applyFill="1" applyBorder="1" applyAlignment="1">
      <alignment horizontal="center" vertical="center"/>
    </xf>
    <xf numFmtId="0" fontId="1" fillId="2" borderId="1" xfId="80" applyFont="1" applyFill="1" applyBorder="1" applyAlignment="1">
      <alignment horizontal="center" vertical="center" wrapText="1"/>
    </xf>
    <xf numFmtId="0" fontId="2" fillId="0" borderId="1" xfId="80" applyFont="1" applyFill="1" applyBorder="1" applyAlignment="1">
      <alignment horizontal="center" vertical="center"/>
    </xf>
    <xf numFmtId="0" fontId="3" fillId="3" borderId="1" xfId="80" applyFont="1" applyFill="1" applyBorder="1" applyAlignment="1">
      <alignment horizontal="center" vertical="center"/>
    </xf>
    <xf numFmtId="0" fontId="4" fillId="3" borderId="1" xfId="146" applyFont="1" applyFill="1" applyBorder="1" applyAlignment="1">
      <alignment horizontal="center" vertical="center"/>
    </xf>
    <xf numFmtId="176" fontId="3" fillId="3" borderId="1" xfId="80" applyNumberFormat="1" applyFont="1" applyFill="1" applyBorder="1" applyAlignment="1">
      <alignment horizontal="center" vertical="center"/>
    </xf>
    <xf numFmtId="2" fontId="3" fillId="3" borderId="1" xfId="80" applyNumberFormat="1" applyFont="1" applyFill="1" applyBorder="1" applyAlignment="1">
      <alignment horizontal="center" vertical="center"/>
    </xf>
    <xf numFmtId="0" fontId="5" fillId="3" borderId="1" xfId="80" applyFont="1" applyFill="1" applyBorder="1" applyAlignment="1">
      <alignment horizontal="center" vertical="center"/>
    </xf>
    <xf numFmtId="0" fontId="5" fillId="3" borderId="1" xfId="146" applyFont="1" applyFill="1" applyBorder="1" applyAlignment="1">
      <alignment horizontal="center" vertical="center"/>
    </xf>
    <xf numFmtId="176" fontId="5" fillId="3" borderId="1" xfId="80" applyNumberFormat="1" applyFont="1" applyFill="1" applyBorder="1" applyAlignment="1">
      <alignment horizontal="center" vertical="center"/>
    </xf>
    <xf numFmtId="2" fontId="5" fillId="3" borderId="1" xfId="80" applyNumberFormat="1" applyFont="1" applyFill="1" applyBorder="1" applyAlignment="1">
      <alignment horizontal="center" vertical="center"/>
    </xf>
    <xf numFmtId="0" fontId="6" fillId="3" borderId="1" xfId="80" applyFont="1" applyFill="1" applyBorder="1" applyAlignment="1">
      <alignment horizontal="center" vertical="center"/>
    </xf>
    <xf numFmtId="0" fontId="6" fillId="3" borderId="1" xfId="146" applyFont="1" applyFill="1" applyBorder="1" applyAlignment="1">
      <alignment horizontal="center" vertical="center"/>
    </xf>
    <xf numFmtId="176" fontId="6" fillId="3" borderId="1" xfId="80" applyNumberFormat="1" applyFont="1" applyFill="1" applyBorder="1" applyAlignment="1">
      <alignment horizontal="center" vertical="center"/>
    </xf>
    <xf numFmtId="2" fontId="6" fillId="3" borderId="1" xfId="80" applyNumberFormat="1" applyFont="1" applyFill="1" applyBorder="1" applyAlignment="1">
      <alignment horizontal="center" vertical="center"/>
    </xf>
    <xf numFmtId="0" fontId="2" fillId="0" borderId="1" xfId="80" applyFont="1" applyFill="1" applyBorder="1" applyAlignment="1">
      <alignment horizontal="center" vertical="center"/>
    </xf>
    <xf numFmtId="0" fontId="3" fillId="3" borderId="2" xfId="80" applyFont="1" applyFill="1" applyBorder="1" applyAlignment="1">
      <alignment horizontal="center" vertical="center"/>
    </xf>
    <xf numFmtId="10" fontId="7" fillId="3" borderId="0" xfId="80" applyNumberFormat="1" applyFont="1" applyFill="1" applyBorder="1" applyAlignment="1">
      <alignment horizontal="center" vertical="center"/>
    </xf>
    <xf numFmtId="177" fontId="4" fillId="3" borderId="1" xfId="146" applyNumberFormat="1" applyFont="1" applyFill="1" applyBorder="1" applyAlignment="1">
      <alignment horizontal="center" vertical="center"/>
    </xf>
    <xf numFmtId="0" fontId="8" fillId="3" borderId="1" xfId="80" applyFont="1" applyFill="1" applyBorder="1" applyAlignment="1">
      <alignment horizontal="center" vertical="center"/>
    </xf>
    <xf numFmtId="10" fontId="5" fillId="3" borderId="1" xfId="147" applyNumberFormat="1" applyFont="1" applyFill="1" applyBorder="1" applyAlignment="1">
      <alignment horizontal="center" vertical="center"/>
    </xf>
    <xf numFmtId="0" fontId="6" fillId="3" borderId="1" xfId="146" applyFont="1" applyFill="1" applyBorder="1" applyAlignment="1">
      <alignment vertical="center"/>
    </xf>
    <xf numFmtId="0" fontId="9" fillId="0" borderId="1" xfId="80" applyFont="1" applyFill="1" applyBorder="1" applyAlignment="1">
      <alignment horizontal="center" vertical="center"/>
    </xf>
    <xf numFmtId="0" fontId="2" fillId="0" borderId="1" xfId="80" applyFont="1" applyFill="1" applyBorder="1" applyAlignment="1">
      <alignment vertical="center"/>
    </xf>
    <xf numFmtId="0" fontId="10" fillId="4" borderId="3" xfId="39" applyAlignment="1"/>
    <xf numFmtId="0" fontId="11" fillId="5" borderId="3" xfId="45" applyBorder="1" applyAlignment="1"/>
    <xf numFmtId="0" fontId="11" fillId="5" borderId="3" xfId="45" applyBorder="1">
      <alignment vertical="center"/>
    </xf>
    <xf numFmtId="0" fontId="11" fillId="5" borderId="4" xfId="45" applyBorder="1" applyAlignment="1"/>
    <xf numFmtId="0" fontId="11" fillId="5" borderId="4" xfId="45" applyBorder="1">
      <alignment vertical="center"/>
    </xf>
    <xf numFmtId="0" fontId="11" fillId="5" borderId="1" xfId="45" applyBorder="1" applyAlignment="1"/>
    <xf numFmtId="0" fontId="11" fillId="5" borderId="1" xfId="45" applyBorder="1">
      <alignment vertical="center"/>
    </xf>
    <xf numFmtId="0" fontId="12" fillId="0" borderId="5" xfId="113" applyFont="1" applyBorder="1" applyAlignment="1">
      <alignment horizontal="center" vertical="center"/>
    </xf>
    <xf numFmtId="0" fontId="12" fillId="0" borderId="6" xfId="113" applyFont="1" applyFill="1" applyBorder="1" applyAlignment="1">
      <alignment horizontal="center" vertical="center"/>
    </xf>
    <xf numFmtId="0" fontId="0" fillId="6" borderId="7" xfId="144" applyFont="1">
      <alignment vertical="center"/>
    </xf>
    <xf numFmtId="0" fontId="0" fillId="0" borderId="0" xfId="0" applyAlignment="1">
      <alignment horizontal="left" vertical="center" indent="3"/>
    </xf>
    <xf numFmtId="0" fontId="0" fillId="0" borderId="0" xfId="0" applyAlignment="1">
      <alignment vertical="center" wrapText="1"/>
    </xf>
    <xf numFmtId="0" fontId="11" fillId="5" borderId="0" xfId="45">
      <alignment vertical="center"/>
    </xf>
    <xf numFmtId="0" fontId="10" fillId="4" borderId="3" xfId="39">
      <alignment vertical="center"/>
    </xf>
    <xf numFmtId="0" fontId="10" fillId="4" borderId="3" xfId="39" applyAlignment="1">
      <alignment vertical="center" wrapText="1"/>
    </xf>
    <xf numFmtId="0" fontId="13" fillId="0" borderId="0" xfId="0" applyFont="1">
      <alignment vertical="center"/>
    </xf>
    <xf numFmtId="0" fontId="10" fillId="4" borderId="3" xfId="140">
      <alignment vertical="center"/>
    </xf>
    <xf numFmtId="0" fontId="10" fillId="4" borderId="3" xfId="138">
      <alignment vertical="center"/>
    </xf>
    <xf numFmtId="0" fontId="10" fillId="4" borderId="3" xfId="9" applyAlignment="1">
      <alignment vertical="center" wrapText="1"/>
    </xf>
    <xf numFmtId="0" fontId="14" fillId="4" borderId="3" xfId="142" applyFont="1">
      <alignment vertical="center"/>
    </xf>
    <xf numFmtId="0" fontId="10" fillId="4" borderId="3" xfId="9">
      <alignment vertical="center"/>
    </xf>
    <xf numFmtId="0" fontId="0" fillId="0" borderId="0" xfId="0" applyFill="1" applyBorder="1">
      <alignment vertical="center"/>
    </xf>
    <xf numFmtId="0" fontId="11" fillId="5" borderId="0" xfId="45" applyBorder="1">
      <alignment vertical="center"/>
    </xf>
    <xf numFmtId="0" fontId="10" fillId="4" borderId="3" xfId="138" applyAlignment="1">
      <alignment vertical="center" wrapText="1"/>
    </xf>
    <xf numFmtId="0" fontId="10" fillId="4" borderId="3" xfId="140" applyAlignment="1">
      <alignment vertical="center" wrapText="1"/>
    </xf>
    <xf numFmtId="0" fontId="11" fillId="5" borderId="3" xfId="45" applyBorder="1" applyAlignment="1">
      <alignment vertical="center" wrapText="1"/>
    </xf>
    <xf numFmtId="0" fontId="0" fillId="0" borderId="0" xfId="0" applyNumberFormat="1">
      <alignment vertical="center"/>
    </xf>
    <xf numFmtId="0" fontId="11" fillId="5" borderId="0" xfId="45" applyAlignment="1">
      <alignment vertical="center" wrapText="1"/>
    </xf>
    <xf numFmtId="0" fontId="10" fillId="4" borderId="3" xfId="141">
      <alignment vertical="center"/>
    </xf>
    <xf numFmtId="0" fontId="0" fillId="0" borderId="0" xfId="0" applyNumberFormat="1" applyAlignment="1">
      <alignment vertical="center" wrapText="1"/>
    </xf>
    <xf numFmtId="0" fontId="13" fillId="7" borderId="0" xfId="10" applyFont="1">
      <alignment vertical="center"/>
    </xf>
    <xf numFmtId="0" fontId="15" fillId="7" borderId="0" xfId="10">
      <alignment vertical="center"/>
    </xf>
    <xf numFmtId="0" fontId="15" fillId="7" borderId="0" xfId="10" applyNumberFormat="1">
      <alignment vertical="center"/>
    </xf>
    <xf numFmtId="0" fontId="15" fillId="7" borderId="0" xfId="10" applyAlignment="1">
      <alignment vertical="center" wrapText="1"/>
    </xf>
    <xf numFmtId="0" fontId="14" fillId="4" borderId="3" xfId="137" applyFont="1">
      <alignment vertical="center"/>
    </xf>
    <xf numFmtId="0" fontId="14" fillId="4" borderId="3" xfId="137" applyFont="1" applyAlignment="1">
      <alignment vertical="center" wrapText="1"/>
    </xf>
    <xf numFmtId="0" fontId="10" fillId="4" borderId="3" xfId="139">
      <alignment vertical="center"/>
    </xf>
    <xf numFmtId="0" fontId="10" fillId="4" borderId="4" xfId="139" applyBorder="1" applyAlignment="1">
      <alignment horizontal="center" vertical="center"/>
    </xf>
    <xf numFmtId="0" fontId="10" fillId="4" borderId="4" xfId="139" applyBorder="1" applyAlignment="1">
      <alignment horizontal="center" vertical="center" wrapText="1"/>
    </xf>
    <xf numFmtId="0" fontId="10" fillId="4" borderId="8" xfId="139" applyBorder="1" applyAlignment="1">
      <alignment horizontal="center" vertical="center"/>
    </xf>
    <xf numFmtId="0" fontId="10" fillId="4" borderId="8" xfId="139" applyBorder="1" applyAlignment="1">
      <alignment horizontal="center" vertical="center" wrapText="1"/>
    </xf>
    <xf numFmtId="0" fontId="10" fillId="4" borderId="9" xfId="139" applyBorder="1" applyAlignment="1">
      <alignment horizontal="center" vertical="center"/>
    </xf>
    <xf numFmtId="0" fontId="10" fillId="4" borderId="9" xfId="139" applyBorder="1" applyAlignment="1">
      <alignment horizontal="center" vertical="center" wrapText="1"/>
    </xf>
    <xf numFmtId="0" fontId="14" fillId="4" borderId="4" xfId="142" applyFont="1" applyBorder="1" applyAlignment="1">
      <alignment horizontal="center" vertical="center"/>
    </xf>
    <xf numFmtId="0" fontId="14" fillId="4" borderId="4" xfId="142" applyFont="1" applyBorder="1" applyAlignment="1">
      <alignment horizontal="center" vertical="center" wrapText="1"/>
    </xf>
    <xf numFmtId="0" fontId="14" fillId="4" borderId="8" xfId="142" applyFont="1" applyBorder="1" applyAlignment="1">
      <alignment horizontal="center" vertical="center"/>
    </xf>
    <xf numFmtId="0" fontId="14" fillId="4" borderId="8" xfId="142" applyFont="1" applyBorder="1" applyAlignment="1">
      <alignment horizontal="center" vertical="center" wrapText="1"/>
    </xf>
    <xf numFmtId="0" fontId="14" fillId="4" borderId="9" xfId="142" applyFont="1" applyBorder="1" applyAlignment="1">
      <alignment horizontal="center" vertical="center"/>
    </xf>
    <xf numFmtId="0" fontId="14" fillId="4" borderId="9" xfId="142" applyFont="1" applyBorder="1" applyAlignment="1">
      <alignment horizontal="center" vertical="center" wrapText="1"/>
    </xf>
    <xf numFmtId="0" fontId="16" fillId="0" borderId="0" xfId="0" applyFont="1">
      <alignment vertical="center"/>
    </xf>
    <xf numFmtId="0" fontId="16" fillId="0" borderId="0" xfId="0" applyFont="1" applyAlignment="1">
      <alignment vertical="center" wrapText="1"/>
    </xf>
    <xf numFmtId="0" fontId="10" fillId="4" borderId="3" xfId="142">
      <alignment vertical="center"/>
    </xf>
    <xf numFmtId="0" fontId="10" fillId="4" borderId="4" xfId="142" applyBorder="1" applyAlignment="1">
      <alignment horizontal="center" vertical="center"/>
    </xf>
    <xf numFmtId="0" fontId="10" fillId="4" borderId="4" xfId="142" applyBorder="1" applyAlignment="1">
      <alignment horizontal="center" vertical="center" wrapText="1"/>
    </xf>
    <xf numFmtId="0" fontId="10" fillId="4" borderId="3" xfId="142" applyAlignment="1">
      <alignment vertical="center" wrapText="1"/>
    </xf>
    <xf numFmtId="0" fontId="10" fillId="4" borderId="8" xfId="142" applyBorder="1" applyAlignment="1">
      <alignment horizontal="center" vertical="center"/>
    </xf>
    <xf numFmtId="0" fontId="10" fillId="4" borderId="8" xfId="142" applyBorder="1" applyAlignment="1">
      <alignment horizontal="center" vertical="center" wrapText="1"/>
    </xf>
    <xf numFmtId="0" fontId="10" fillId="4" borderId="9" xfId="142" applyBorder="1" applyAlignment="1">
      <alignment horizontal="center" vertical="center"/>
    </xf>
    <xf numFmtId="0" fontId="10" fillId="4" borderId="9" xfId="142" applyBorder="1" applyAlignment="1">
      <alignment horizontal="center" vertical="center" wrapText="1"/>
    </xf>
    <xf numFmtId="0" fontId="10" fillId="4" borderId="4" xfId="142" applyBorder="1" applyAlignment="1">
      <alignment horizontal="left" vertical="center" wrapText="1"/>
    </xf>
    <xf numFmtId="0" fontId="10" fillId="4" borderId="8" xfId="142" applyBorder="1" applyAlignment="1">
      <alignment horizontal="left" vertical="center" wrapText="1"/>
    </xf>
    <xf numFmtId="0" fontId="10" fillId="4" borderId="9" xfId="142" applyBorder="1" applyAlignment="1">
      <alignment horizontal="left" vertical="center" wrapText="1"/>
    </xf>
    <xf numFmtId="0" fontId="14" fillId="4" borderId="3" xfId="39" applyFont="1">
      <alignment vertical="center"/>
    </xf>
    <xf numFmtId="0" fontId="14" fillId="4" borderId="3" xfId="39" applyFont="1" applyAlignment="1">
      <alignment vertical="center" wrapText="1"/>
    </xf>
    <xf numFmtId="0" fontId="14" fillId="4" borderId="4" xfId="39" applyFont="1" applyBorder="1" applyAlignment="1">
      <alignment horizontal="center" vertical="center"/>
    </xf>
    <xf numFmtId="0" fontId="14" fillId="4" borderId="8" xfId="39" applyFont="1" applyBorder="1" applyAlignment="1">
      <alignment horizontal="center" vertical="center"/>
    </xf>
    <xf numFmtId="0" fontId="14" fillId="4" borderId="9" xfId="39" applyFont="1" applyBorder="1" applyAlignment="1">
      <alignment horizontal="center" vertical="center"/>
    </xf>
    <xf numFmtId="0" fontId="15" fillId="7" borderId="0" xfId="10" applyNumberFormat="1" applyAlignment="1">
      <alignment vertical="center" wrapText="1"/>
    </xf>
    <xf numFmtId="0" fontId="14" fillId="4" borderId="3" xfId="138" applyFont="1" applyAlignment="1">
      <alignment vertical="center" wrapText="1"/>
    </xf>
    <xf numFmtId="0" fontId="14" fillId="4" borderId="3" xfId="138" applyFont="1">
      <alignment vertical="center"/>
    </xf>
    <xf numFmtId="0" fontId="14" fillId="4" borderId="4" xfId="138" applyFont="1" applyBorder="1" applyAlignment="1">
      <alignment vertical="center" wrapText="1"/>
    </xf>
    <xf numFmtId="0" fontId="10" fillId="4" borderId="4" xfId="141" applyBorder="1" applyAlignment="1">
      <alignment horizontal="center" vertical="center"/>
    </xf>
    <xf numFmtId="0" fontId="14" fillId="4" borderId="8" xfId="138" applyFont="1" applyBorder="1" applyAlignment="1">
      <alignment vertical="center" wrapText="1"/>
    </xf>
    <xf numFmtId="0" fontId="10" fillId="4" borderId="8" xfId="141" applyBorder="1" applyAlignment="1">
      <alignment horizontal="center" vertical="center"/>
    </xf>
    <xf numFmtId="0" fontId="14" fillId="4" borderId="9" xfId="138" applyFont="1" applyBorder="1" applyAlignment="1">
      <alignment vertical="center" wrapText="1"/>
    </xf>
    <xf numFmtId="0" fontId="10" fillId="4" borderId="9" xfId="141" applyBorder="1" applyAlignment="1">
      <alignment horizontal="center" vertical="center"/>
    </xf>
    <xf numFmtId="0" fontId="14" fillId="4" borderId="4" xfId="39" applyFont="1" applyBorder="1" applyAlignment="1">
      <alignment horizontal="center" vertical="center" wrapText="1"/>
    </xf>
    <xf numFmtId="0" fontId="10" fillId="4" borderId="3" xfId="39" applyAlignment="1">
      <alignment horizontal="left" vertical="center" wrapText="1"/>
    </xf>
    <xf numFmtId="0" fontId="14" fillId="4" borderId="8" xfId="39" applyFont="1" applyBorder="1" applyAlignment="1">
      <alignment horizontal="center" vertical="center" wrapText="1"/>
    </xf>
    <xf numFmtId="0" fontId="10" fillId="4" borderId="3" xfId="39" applyFont="1" applyAlignment="1">
      <alignment horizontal="left" vertical="center" wrapText="1"/>
    </xf>
    <xf numFmtId="0" fontId="14" fillId="4" borderId="9" xfId="39" applyFont="1" applyBorder="1" applyAlignment="1">
      <alignment horizontal="center" vertical="center" wrapText="1"/>
    </xf>
    <xf numFmtId="0" fontId="10" fillId="4" borderId="3" xfId="39" applyFont="1">
      <alignment vertical="center"/>
    </xf>
    <xf numFmtId="0" fontId="10" fillId="4" borderId="3" xfId="137" applyAlignment="1">
      <alignment horizontal="left" vertical="center"/>
    </xf>
    <xf numFmtId="0" fontId="10" fillId="4" borderId="3" xfId="137" applyAlignment="1">
      <alignment horizontal="center" vertical="center" wrapText="1"/>
    </xf>
    <xf numFmtId="0" fontId="10" fillId="4" borderId="3" xfId="137" applyAlignment="1">
      <alignment vertical="top"/>
    </xf>
    <xf numFmtId="0" fontId="10" fillId="4" borderId="3" xfId="39" applyFont="1" applyAlignment="1">
      <alignment vertical="top" wrapText="1"/>
    </xf>
    <xf numFmtId="0" fontId="10" fillId="4" borderId="3" xfId="39" applyFont="1" applyAlignment="1">
      <alignment vertical="top"/>
    </xf>
    <xf numFmtId="0" fontId="14" fillId="4" borderId="3" xfId="141" applyFont="1">
      <alignment vertical="center"/>
    </xf>
    <xf numFmtId="0" fontId="11" fillId="5" borderId="4" xfId="45" applyBorder="1" applyAlignment="1">
      <alignment horizontal="center" vertical="center" wrapText="1"/>
    </xf>
    <xf numFmtId="0" fontId="14" fillId="4" borderId="4" xfId="138" applyFont="1" applyBorder="1" applyAlignment="1">
      <alignment horizontal="center" vertical="center" wrapText="1"/>
    </xf>
    <xf numFmtId="0" fontId="10" fillId="4" borderId="4" xfId="39" applyFont="1" applyBorder="1" applyAlignment="1">
      <alignment horizontal="center" vertical="center" wrapText="1"/>
    </xf>
    <xf numFmtId="0" fontId="10" fillId="4" borderId="4" xfId="39" applyFont="1" applyBorder="1" applyAlignment="1">
      <alignment horizontal="center" vertical="center"/>
    </xf>
    <xf numFmtId="0" fontId="11" fillId="5" borderId="8" xfId="45" applyBorder="1" applyAlignment="1">
      <alignment horizontal="center" vertical="center" wrapText="1"/>
    </xf>
    <xf numFmtId="0" fontId="14" fillId="4" borderId="8" xfId="138" applyFont="1" applyBorder="1" applyAlignment="1">
      <alignment horizontal="center" vertical="center" wrapText="1"/>
    </xf>
    <xf numFmtId="0" fontId="10" fillId="4" borderId="8" xfId="39" applyFont="1" applyBorder="1" applyAlignment="1">
      <alignment horizontal="center" vertical="center" wrapText="1"/>
    </xf>
    <xf numFmtId="0" fontId="10" fillId="4" borderId="8" xfId="39" applyFont="1" applyBorder="1" applyAlignment="1">
      <alignment horizontal="center" vertical="center"/>
    </xf>
    <xf numFmtId="0" fontId="10" fillId="4" borderId="3" xfId="39" applyFont="1" applyAlignment="1">
      <alignment horizontal="center" vertical="center"/>
    </xf>
    <xf numFmtId="0" fontId="11" fillId="5" borderId="9" xfId="45" applyBorder="1" applyAlignment="1">
      <alignment horizontal="center" vertical="center" wrapText="1"/>
    </xf>
    <xf numFmtId="0" fontId="14" fillId="4" borderId="9" xfId="138" applyFont="1" applyBorder="1" applyAlignment="1">
      <alignment horizontal="center" vertical="center" wrapText="1"/>
    </xf>
    <xf numFmtId="0" fontId="10" fillId="4" borderId="9" xfId="39" applyFont="1" applyBorder="1" applyAlignment="1">
      <alignment horizontal="center" vertical="center" wrapText="1"/>
    </xf>
    <xf numFmtId="0" fontId="10" fillId="4" borderId="9" xfId="39" applyFont="1" applyBorder="1" applyAlignment="1">
      <alignment horizontal="center" vertical="center"/>
    </xf>
    <xf numFmtId="0" fontId="10" fillId="4" borderId="3" xfId="39" applyAlignment="1">
      <alignment horizontal="left" vertical="center"/>
    </xf>
    <xf numFmtId="0" fontId="10" fillId="4" borderId="3" xfId="39" applyFont="1" applyAlignment="1">
      <alignment vertical="center" wrapText="1"/>
    </xf>
    <xf numFmtId="0" fontId="10" fillId="4" borderId="3" xfId="39" applyFont="1" applyAlignment="1">
      <alignment horizontal="center" vertical="center" wrapText="1"/>
    </xf>
    <xf numFmtId="0" fontId="0" fillId="0" borderId="10" xfId="0" applyBorder="1">
      <alignment vertical="center"/>
    </xf>
    <xf numFmtId="0" fontId="0" fillId="0" borderId="2" xfId="0" applyBorder="1">
      <alignment vertical="center"/>
    </xf>
    <xf numFmtId="0" fontId="0" fillId="0" borderId="0" xfId="97"/>
    <xf numFmtId="0" fontId="0" fillId="0" borderId="0" xfId="83">
      <alignment vertical="center"/>
    </xf>
    <xf numFmtId="0" fontId="15" fillId="7" borderId="0" xfId="67">
      <alignment vertical="center"/>
    </xf>
    <xf numFmtId="0" fontId="0" fillId="8" borderId="0" xfId="83" applyFill="1">
      <alignment vertical="center"/>
    </xf>
    <xf numFmtId="0" fontId="0" fillId="0" borderId="0" xfId="83" applyFont="1">
      <alignment vertical="center"/>
    </xf>
    <xf numFmtId="0" fontId="17" fillId="4" borderId="3" xfId="9" applyFont="1">
      <alignment vertical="center"/>
    </xf>
    <xf numFmtId="0" fontId="0" fillId="8" borderId="0" xfId="83" applyFont="1" applyFill="1">
      <alignment vertical="center"/>
    </xf>
    <xf numFmtId="0" fontId="10" fillId="4" borderId="3" xfId="9" applyFill="1">
      <alignment vertical="center"/>
    </xf>
    <xf numFmtId="0" fontId="10" fillId="8" borderId="3" xfId="9" applyFill="1">
      <alignment vertical="center"/>
    </xf>
    <xf numFmtId="0" fontId="18" fillId="0" borderId="0" xfId="83" applyFont="1">
      <alignment vertical="center"/>
    </xf>
    <xf numFmtId="0" fontId="18" fillId="9" borderId="0" xfId="83" applyFont="1" applyFill="1">
      <alignment vertical="center"/>
    </xf>
    <xf numFmtId="0" fontId="0" fillId="9" borderId="0" xfId="83" applyFill="1">
      <alignment vertical="center"/>
    </xf>
    <xf numFmtId="0" fontId="19" fillId="9" borderId="3" xfId="9" applyFont="1" applyFill="1">
      <alignment vertical="center"/>
    </xf>
    <xf numFmtId="0" fontId="20" fillId="9" borderId="0" xfId="83" applyFont="1" applyFill="1">
      <alignment vertical="center"/>
    </xf>
    <xf numFmtId="0" fontId="10" fillId="9" borderId="3" xfId="9" applyFill="1">
      <alignment vertical="center"/>
    </xf>
    <xf numFmtId="0" fontId="0" fillId="0" borderId="1" xfId="83" applyBorder="1">
      <alignment vertical="center"/>
    </xf>
    <xf numFmtId="0" fontId="0" fillId="0" borderId="1" xfId="83" applyFont="1" applyBorder="1">
      <alignment vertical="center"/>
    </xf>
    <xf numFmtId="0" fontId="0" fillId="10" borderId="3" xfId="9" applyFont="1" applyFill="1">
      <alignment vertical="center"/>
    </xf>
    <xf numFmtId="0" fontId="10" fillId="10" borderId="3" xfId="9" applyFill="1">
      <alignment vertical="center"/>
    </xf>
    <xf numFmtId="0" fontId="0" fillId="9" borderId="3" xfId="9" applyFont="1" applyFill="1">
      <alignment vertical="center"/>
    </xf>
    <xf numFmtId="0" fontId="10" fillId="11" borderId="3" xfId="9" applyFill="1">
      <alignment vertical="center"/>
    </xf>
    <xf numFmtId="0" fontId="10" fillId="4" borderId="3" xfId="9" applyFont="1">
      <alignment vertical="center"/>
    </xf>
    <xf numFmtId="0" fontId="10" fillId="4" borderId="3" xfId="9" applyFont="1" applyAlignment="1">
      <alignment vertical="center" wrapText="1"/>
    </xf>
    <xf numFmtId="0" fontId="10" fillId="9" borderId="3" xfId="9" applyFill="1" applyAlignment="1">
      <alignment vertical="center" wrapText="1"/>
    </xf>
    <xf numFmtId="0" fontId="0" fillId="0" borderId="0" xfId="75" applyFill="1" applyBorder="1" applyAlignment="1">
      <alignment vertical="center"/>
    </xf>
    <xf numFmtId="0" fontId="0" fillId="0" borderId="0" xfId="75" applyAlignment="1">
      <alignment vertical="center"/>
    </xf>
    <xf numFmtId="0" fontId="10" fillId="11" borderId="3" xfId="9" applyFont="1" applyFill="1">
      <alignment vertical="center"/>
    </xf>
    <xf numFmtId="0" fontId="10" fillId="11" borderId="3" xfId="9" applyFont="1" applyFill="1" applyAlignment="1">
      <alignment vertical="center" wrapText="1"/>
    </xf>
    <xf numFmtId="0" fontId="10" fillId="11" borderId="3" xfId="9" applyFill="1" applyAlignment="1">
      <alignment vertical="center" wrapText="1"/>
    </xf>
    <xf numFmtId="0" fontId="0" fillId="4" borderId="3" xfId="9" applyFont="1" applyAlignment="1">
      <alignment vertical="center" wrapText="1"/>
    </xf>
    <xf numFmtId="0" fontId="0" fillId="0" borderId="0" xfId="75"/>
    <xf numFmtId="0" fontId="0" fillId="0" borderId="0" xfId="76">
      <alignment vertical="center"/>
    </xf>
    <xf numFmtId="0" fontId="0" fillId="0" borderId="0" xfId="97" applyAlignment="1">
      <alignment vertical="center"/>
    </xf>
    <xf numFmtId="0" fontId="21" fillId="8" borderId="0" xfId="97" applyFont="1" applyFill="1" applyAlignment="1">
      <alignment vertical="center"/>
    </xf>
    <xf numFmtId="0" fontId="0" fillId="0" borderId="0" xfId="97" applyFont="1" applyAlignment="1">
      <alignment vertical="center"/>
    </xf>
    <xf numFmtId="0" fontId="0" fillId="9" borderId="0" xfId="75" applyFill="1"/>
    <xf numFmtId="0" fontId="0" fillId="0" borderId="0" xfId="118">
      <alignment vertical="center"/>
    </xf>
    <xf numFmtId="0" fontId="15" fillId="7" borderId="0" xfId="67" applyAlignment="1"/>
    <xf numFmtId="0" fontId="0" fillId="8" borderId="0" xfId="75" applyFill="1" applyAlignment="1">
      <alignment vertical="center"/>
    </xf>
    <xf numFmtId="0" fontId="0" fillId="0" borderId="0" xfId="75" applyFont="1" applyAlignment="1">
      <alignment vertical="center"/>
    </xf>
    <xf numFmtId="0" fontId="0" fillId="12" borderId="0" xfId="75" applyFill="1" applyAlignment="1">
      <alignment vertical="center"/>
    </xf>
    <xf numFmtId="0" fontId="0" fillId="8" borderId="0" xfId="75" applyFont="1" applyFill="1" applyAlignment="1">
      <alignment vertical="center"/>
    </xf>
    <xf numFmtId="0" fontId="10" fillId="4" borderId="3" xfId="39" applyFont="1" applyFill="1">
      <alignment vertical="center"/>
    </xf>
    <xf numFmtId="0" fontId="22" fillId="12" borderId="0" xfId="75" applyFont="1" applyFill="1" applyAlignment="1">
      <alignment horizontal="left"/>
    </xf>
    <xf numFmtId="0" fontId="10" fillId="8" borderId="3" xfId="39" applyFont="1" applyFill="1">
      <alignment vertical="center"/>
    </xf>
    <xf numFmtId="0" fontId="23" fillId="12" borderId="0" xfId="75" applyFont="1" applyFill="1"/>
    <xf numFmtId="0" fontId="0" fillId="0" borderId="0" xfId="81"/>
    <xf numFmtId="0" fontId="10" fillId="4" borderId="3" xfId="39" applyFont="1" applyAlignment="1">
      <alignment vertical="center"/>
    </xf>
    <xf numFmtId="0" fontId="10" fillId="4" borderId="3" xfId="39" applyAlignment="1">
      <alignment vertical="center"/>
    </xf>
    <xf numFmtId="0" fontId="0" fillId="13" borderId="0" xfId="56" applyAlignment="1">
      <alignment vertical="center"/>
    </xf>
    <xf numFmtId="0" fontId="0" fillId="13" borderId="0" xfId="56" applyAlignment="1"/>
    <xf numFmtId="0" fontId="0" fillId="13" borderId="3" xfId="56" applyBorder="1" applyAlignment="1">
      <alignment vertical="center"/>
    </xf>
    <xf numFmtId="0" fontId="10" fillId="4" borderId="3" xfId="39" applyFont="1" applyAlignment="1"/>
    <xf numFmtId="9" fontId="10" fillId="4" borderId="3" xfId="39" applyNumberFormat="1" applyFont="1" applyAlignment="1"/>
    <xf numFmtId="9" fontId="0" fillId="0" borderId="0" xfId="75" applyNumberFormat="1"/>
    <xf numFmtId="0" fontId="24" fillId="0" borderId="0" xfId="18">
      <alignment vertical="center"/>
    </xf>
    <xf numFmtId="0" fontId="0" fillId="12" borderId="0" xfId="75" applyFill="1"/>
    <xf numFmtId="0" fontId="0" fillId="13" borderId="3" xfId="56" applyBorder="1" applyAlignment="1"/>
    <xf numFmtId="0" fontId="10" fillId="6" borderId="7" xfId="144" applyFont="1" applyAlignment="1">
      <alignment vertical="center"/>
    </xf>
    <xf numFmtId="0" fontId="15" fillId="7" borderId="0" xfId="67" applyFont="1" applyAlignment="1">
      <alignment vertical="center"/>
    </xf>
    <xf numFmtId="0" fontId="15" fillId="7" borderId="3" xfId="67" applyFont="1" applyBorder="1">
      <alignment vertical="center"/>
    </xf>
    <xf numFmtId="3" fontId="15" fillId="7" borderId="3" xfId="67" applyNumberFormat="1" applyFont="1" applyBorder="1">
      <alignment vertical="center"/>
    </xf>
    <xf numFmtId="0" fontId="10" fillId="4" borderId="3" xfId="39" applyAlignment="1">
      <alignment wrapText="1"/>
    </xf>
    <xf numFmtId="0" fontId="25" fillId="14" borderId="0" xfId="42" applyAlignment="1">
      <alignment vertical="center"/>
    </xf>
    <xf numFmtId="0" fontId="15" fillId="7" borderId="11" xfId="67" applyFont="1" applyBorder="1">
      <alignment vertical="center"/>
    </xf>
    <xf numFmtId="0" fontId="15" fillId="7" borderId="12" xfId="67" applyFont="1" applyBorder="1">
      <alignment vertical="center"/>
    </xf>
    <xf numFmtId="0" fontId="15" fillId="7" borderId="13" xfId="67" applyFont="1" applyBorder="1">
      <alignment vertical="center"/>
    </xf>
    <xf numFmtId="0" fontId="15" fillId="7" borderId="3" xfId="67" applyFont="1" applyBorder="1" applyAlignment="1">
      <alignment vertical="center"/>
    </xf>
    <xf numFmtId="0" fontId="16" fillId="0" borderId="0" xfId="0" applyFont="1" applyAlignment="1">
      <alignment vertical="top"/>
    </xf>
    <xf numFmtId="0" fontId="16" fillId="8" borderId="0" xfId="80" applyFont="1" applyFill="1"/>
    <xf numFmtId="0" fontId="16" fillId="0" borderId="0" xfId="80" applyFont="1"/>
    <xf numFmtId="0" fontId="14" fillId="4" borderId="3" xfId="138" applyFont="1" applyAlignment="1"/>
    <xf numFmtId="0" fontId="14" fillId="4" borderId="3" xfId="139" applyFont="1" applyAlignment="1"/>
    <xf numFmtId="0" fontId="14" fillId="8" borderId="3" xfId="9" applyFont="1" applyFill="1">
      <alignment vertical="center"/>
    </xf>
    <xf numFmtId="0" fontId="14" fillId="4" borderId="3" xfId="9" applyFont="1" applyFill="1">
      <alignment vertical="center"/>
    </xf>
    <xf numFmtId="0" fontId="16" fillId="0" borderId="0" xfId="126" applyFont="1">
      <alignment vertical="center"/>
    </xf>
    <xf numFmtId="0" fontId="26" fillId="0" borderId="0" xfId="18" applyFont="1">
      <alignment vertical="center"/>
    </xf>
    <xf numFmtId="0" fontId="16" fillId="8" borderId="0" xfId="126" applyFont="1" applyFill="1">
      <alignment vertical="center"/>
    </xf>
    <xf numFmtId="0" fontId="16" fillId="0" borderId="0" xfId="129" applyFont="1">
      <alignment vertical="center"/>
    </xf>
    <xf numFmtId="0" fontId="16" fillId="0" borderId="0" xfId="133" applyFont="1">
      <alignment vertical="center"/>
    </xf>
    <xf numFmtId="0" fontId="16" fillId="0" borderId="0" xfId="81" applyFont="1"/>
    <xf numFmtId="0" fontId="16" fillId="0" borderId="0" xfId="77" applyFont="1"/>
    <xf numFmtId="0" fontId="10" fillId="4" borderId="3" xfId="137" applyAlignment="1"/>
    <xf numFmtId="0" fontId="10" fillId="4" borderId="3" xfId="137" applyFont="1">
      <alignment vertical="center"/>
    </xf>
    <xf numFmtId="0" fontId="10" fillId="4" borderId="3" xfId="141" applyFont="1">
      <alignment vertical="center"/>
    </xf>
    <xf numFmtId="0" fontId="14" fillId="4" borderId="3" xfId="140" applyFont="1">
      <alignment vertical="center"/>
    </xf>
    <xf numFmtId="0" fontId="11" fillId="5" borderId="10" xfId="45" applyBorder="1">
      <alignment vertical="center"/>
    </xf>
    <xf numFmtId="0" fontId="11" fillId="5" borderId="14" xfId="45" applyBorder="1">
      <alignment vertical="center"/>
    </xf>
    <xf numFmtId="0" fontId="16" fillId="0" borderId="0" xfId="134" applyFont="1">
      <alignment vertical="center"/>
    </xf>
    <xf numFmtId="0" fontId="11" fillId="5" borderId="9" xfId="45" applyBorder="1">
      <alignment vertical="center"/>
    </xf>
    <xf numFmtId="0" fontId="14" fillId="4" borderId="3" xfId="141" applyFont="1" applyAlignment="1"/>
    <xf numFmtId="0" fontId="15" fillId="7" borderId="3" xfId="10" applyBorder="1" applyAlignment="1"/>
    <xf numFmtId="0" fontId="15" fillId="7" borderId="3" xfId="10" applyBorder="1">
      <alignment vertical="center"/>
    </xf>
    <xf numFmtId="0" fontId="15" fillId="7" borderId="3" xfId="10" applyFont="1" applyBorder="1" applyAlignment="1"/>
    <xf numFmtId="0" fontId="15" fillId="7" borderId="3" xfId="10" applyFont="1" applyBorder="1">
      <alignment vertical="center"/>
    </xf>
    <xf numFmtId="0" fontId="14" fillId="4" borderId="11" xfId="9" applyFont="1" applyBorder="1" applyAlignment="1">
      <alignment horizontal="left" vertical="center"/>
    </xf>
    <xf numFmtId="0" fontId="14" fillId="4" borderId="12" xfId="9" applyFont="1" applyBorder="1" applyAlignment="1">
      <alignment horizontal="left" vertical="center"/>
    </xf>
    <xf numFmtId="0" fontId="27" fillId="0" borderId="0" xfId="0" applyFont="1">
      <alignment vertical="center"/>
    </xf>
    <xf numFmtId="0" fontId="16" fillId="8" borderId="0" xfId="75" applyFont="1" applyFill="1"/>
    <xf numFmtId="0" fontId="13" fillId="4" borderId="3" xfId="142" applyFont="1">
      <alignment vertical="center"/>
    </xf>
    <xf numFmtId="0" fontId="14" fillId="4" borderId="11" xfId="142" applyFont="1" applyBorder="1" applyAlignment="1">
      <alignment horizontal="left" vertical="center"/>
    </xf>
    <xf numFmtId="0" fontId="14" fillId="4" borderId="12" xfId="142" applyFont="1" applyBorder="1" applyAlignment="1">
      <alignment horizontal="left" vertical="center"/>
    </xf>
    <xf numFmtId="0" fontId="14" fillId="4" borderId="13" xfId="142" applyFont="1" applyBorder="1" applyAlignment="1">
      <alignment horizontal="left" vertical="center"/>
    </xf>
    <xf numFmtId="0" fontId="14" fillId="4" borderId="13" xfId="9" applyFont="1" applyBorder="1" applyAlignment="1">
      <alignment vertical="center"/>
    </xf>
    <xf numFmtId="0" fontId="14" fillId="4" borderId="3" xfId="140" applyFont="1" applyAlignment="1">
      <alignment horizontal="left" vertical="center"/>
    </xf>
    <xf numFmtId="0" fontId="14" fillId="4" borderId="3" xfId="142" applyFont="1" applyAlignment="1">
      <alignment horizontal="left" vertical="center"/>
    </xf>
    <xf numFmtId="0" fontId="14" fillId="4" borderId="11" xfId="141" applyFont="1" applyBorder="1">
      <alignment vertical="center"/>
    </xf>
    <xf numFmtId="0" fontId="14" fillId="4" borderId="12" xfId="141" applyFont="1" applyBorder="1">
      <alignment vertical="center"/>
    </xf>
    <xf numFmtId="0" fontId="14" fillId="4" borderId="13" xfId="141" applyFont="1" applyBorder="1">
      <alignment vertical="center"/>
    </xf>
    <xf numFmtId="0" fontId="14" fillId="4" borderId="11" xfId="140" applyFont="1" applyBorder="1">
      <alignment vertical="center"/>
    </xf>
    <xf numFmtId="0" fontId="14" fillId="4" borderId="12" xfId="140" applyFont="1" applyBorder="1">
      <alignment vertical="center"/>
    </xf>
    <xf numFmtId="0" fontId="14" fillId="4" borderId="13" xfId="140" applyFont="1" applyBorder="1">
      <alignment vertical="center"/>
    </xf>
    <xf numFmtId="0" fontId="14" fillId="4" borderId="3" xfId="9" applyFont="1">
      <alignment vertical="center"/>
    </xf>
    <xf numFmtId="0" fontId="16" fillId="0" borderId="0" xfId="136" applyFont="1">
      <alignment vertical="center"/>
    </xf>
    <xf numFmtId="0" fontId="14" fillId="4" borderId="3" xfId="39" applyFont="1" applyAlignment="1"/>
    <xf numFmtId="0" fontId="14" fillId="4" borderId="3" xfId="9" applyFont="1" applyAlignment="1"/>
    <xf numFmtId="0" fontId="16" fillId="8" borderId="0" xfId="77" applyFont="1" applyFill="1" applyAlignment="1">
      <alignment vertical="center"/>
    </xf>
    <xf numFmtId="0" fontId="14" fillId="4" borderId="3" xfId="39" applyFont="1" applyFill="1">
      <alignment vertical="center"/>
    </xf>
    <xf numFmtId="0" fontId="16" fillId="8" borderId="0" xfId="79" applyFont="1" applyFill="1"/>
    <xf numFmtId="0" fontId="16" fillId="0" borderId="0" xfId="79" applyFont="1"/>
    <xf numFmtId="3" fontId="14" fillId="4" borderId="3" xfId="39" applyNumberFormat="1" applyFont="1">
      <alignment vertical="center"/>
    </xf>
    <xf numFmtId="0" fontId="14" fillId="4" borderId="3" xfId="139" applyFont="1">
      <alignment vertical="center"/>
    </xf>
    <xf numFmtId="0" fontId="14" fillId="4" borderId="4" xfId="139" applyFont="1" applyBorder="1" applyAlignment="1">
      <alignment horizontal="center" vertical="center"/>
    </xf>
    <xf numFmtId="0" fontId="14" fillId="4" borderId="4" xfId="139" applyFont="1" applyBorder="1" applyAlignment="1">
      <alignment horizontal="center" vertical="center" wrapText="1"/>
    </xf>
    <xf numFmtId="0" fontId="14" fillId="4" borderId="8" xfId="139" applyFont="1" applyBorder="1" applyAlignment="1">
      <alignment horizontal="center" vertical="center"/>
    </xf>
    <xf numFmtId="0" fontId="14" fillId="4" borderId="8" xfId="139" applyFont="1" applyBorder="1" applyAlignment="1">
      <alignment horizontal="center" vertical="center" wrapText="1"/>
    </xf>
    <xf numFmtId="0" fontId="14" fillId="4" borderId="9" xfId="139" applyFont="1" applyBorder="1" applyAlignment="1">
      <alignment horizontal="center" vertical="center"/>
    </xf>
    <xf numFmtId="0" fontId="14" fillId="4" borderId="9" xfId="139" applyFont="1" applyBorder="1" applyAlignment="1">
      <alignment horizontal="center" vertical="center" wrapText="1"/>
    </xf>
    <xf numFmtId="0" fontId="15" fillId="7" borderId="3" xfId="10" applyBorder="1" applyAlignment="1">
      <alignment vertical="center" wrapText="1"/>
    </xf>
    <xf numFmtId="0" fontId="14" fillId="4" borderId="4" xfId="141" applyFont="1" applyBorder="1" applyAlignment="1">
      <alignment horizontal="center" vertical="center"/>
    </xf>
    <xf numFmtId="0" fontId="14" fillId="4" borderId="8" xfId="141" applyFont="1" applyBorder="1" applyAlignment="1">
      <alignment horizontal="center" vertical="center"/>
    </xf>
    <xf numFmtId="0" fontId="14" fillId="4" borderId="9" xfId="141" applyFont="1" applyBorder="1" applyAlignment="1">
      <alignment horizontal="center" vertical="center"/>
    </xf>
    <xf numFmtId="0" fontId="14" fillId="4" borderId="3" xfId="142" applyFont="1" applyAlignment="1">
      <alignment vertical="center" wrapText="1"/>
    </xf>
    <xf numFmtId="0" fontId="14" fillId="4" borderId="4" xfId="142" applyFont="1" applyBorder="1" applyAlignment="1">
      <alignment horizontal="left" vertical="center" wrapText="1"/>
    </xf>
    <xf numFmtId="0" fontId="14" fillId="4" borderId="8" xfId="142" applyFont="1" applyBorder="1" applyAlignment="1">
      <alignment horizontal="left" vertical="center"/>
    </xf>
    <xf numFmtId="0" fontId="14" fillId="4" borderId="9" xfId="142" applyFont="1" applyBorder="1" applyAlignment="1">
      <alignment horizontal="left" vertical="center"/>
    </xf>
    <xf numFmtId="0" fontId="16" fillId="0" borderId="0" xfId="75" applyFont="1"/>
    <xf numFmtId="0" fontId="14" fillId="4" borderId="3" xfId="39" applyFont="1" applyAlignment="1">
      <alignment vertical="top" wrapText="1"/>
    </xf>
    <xf numFmtId="0" fontId="14" fillId="4" borderId="3" xfId="137" applyFont="1" applyAlignment="1">
      <alignment horizontal="center" vertical="center"/>
    </xf>
    <xf numFmtId="0" fontId="14" fillId="4" borderId="3" xfId="137" applyFont="1" applyAlignment="1">
      <alignment horizontal="center" vertical="center" wrapText="1"/>
    </xf>
    <xf numFmtId="0" fontId="14" fillId="4" borderId="3" xfId="39" applyFont="1" applyAlignment="1">
      <alignment horizontal="center" vertical="center"/>
    </xf>
    <xf numFmtId="0" fontId="16" fillId="8" borderId="0" xfId="78" applyFont="1" applyFill="1"/>
    <xf numFmtId="0" fontId="14" fillId="4" borderId="8" xfId="142" applyFont="1" applyBorder="1" applyAlignment="1">
      <alignment horizontal="left" vertical="center" wrapText="1"/>
    </xf>
    <xf numFmtId="0" fontId="14" fillId="4" borderId="9" xfId="142" applyFont="1" applyBorder="1" applyAlignment="1">
      <alignment horizontal="left" vertical="center" wrapText="1"/>
    </xf>
    <xf numFmtId="0" fontId="15" fillId="7" borderId="4" xfId="10" applyBorder="1" applyAlignment="1">
      <alignment horizontal="center" vertical="center"/>
    </xf>
    <xf numFmtId="0" fontId="14" fillId="4" borderId="3" xfId="39" applyFont="1" applyAlignment="1">
      <alignment horizontal="left" vertical="center" wrapText="1"/>
    </xf>
    <xf numFmtId="0" fontId="15" fillId="7" borderId="8" xfId="10" applyFont="1" applyBorder="1" applyAlignment="1">
      <alignment horizontal="center" vertical="center"/>
    </xf>
    <xf numFmtId="0" fontId="15" fillId="7" borderId="9" xfId="10" applyFont="1" applyBorder="1" applyAlignment="1">
      <alignment horizontal="center" vertical="center"/>
    </xf>
    <xf numFmtId="0" fontId="15" fillId="7" borderId="3" xfId="10" applyBorder="1" applyAlignment="1">
      <alignment horizontal="center" vertical="center" wrapText="1"/>
    </xf>
    <xf numFmtId="0" fontId="14" fillId="4" borderId="3" xfId="39" applyFont="1" applyAlignment="1">
      <alignment vertical="top"/>
    </xf>
    <xf numFmtId="0" fontId="14" fillId="4" borderId="3" xfId="39" applyFont="1" applyAlignment="1">
      <alignment horizontal="center" vertical="center" wrapText="1"/>
    </xf>
    <xf numFmtId="0" fontId="15" fillId="7" borderId="4" xfId="10" applyBorder="1" applyAlignment="1">
      <alignment horizontal="center" vertical="center" wrapText="1"/>
    </xf>
    <xf numFmtId="0" fontId="15" fillId="7" borderId="8" xfId="10" applyFont="1" applyBorder="1" applyAlignment="1">
      <alignment horizontal="center" vertical="center" wrapText="1"/>
    </xf>
    <xf numFmtId="0" fontId="15" fillId="7" borderId="9" xfId="10" applyFont="1" applyBorder="1" applyAlignment="1">
      <alignment horizontal="center" vertical="center" wrapText="1"/>
    </xf>
    <xf numFmtId="0" fontId="0" fillId="8" borderId="0" xfId="0" applyFill="1" applyAlignment="1"/>
    <xf numFmtId="0" fontId="0" fillId="0" borderId="0" xfId="0" applyAlignment="1"/>
    <xf numFmtId="0" fontId="0" fillId="0" borderId="0" xfId="0" applyFont="1">
      <alignment vertical="center"/>
    </xf>
    <xf numFmtId="9" fontId="10" fillId="4" borderId="3" xfId="39" applyNumberFormat="1" applyFont="1" applyAlignment="1">
      <alignment horizontal="center"/>
    </xf>
    <xf numFmtId="0" fontId="10" fillId="4" borderId="3" xfId="39" applyAlignment="1">
      <alignment horizontal="center"/>
    </xf>
    <xf numFmtId="0" fontId="10" fillId="4" borderId="3" xfId="39" applyAlignment="1">
      <alignment horizontal="center" vertical="center"/>
    </xf>
    <xf numFmtId="9" fontId="10" fillId="4" borderId="3" xfId="39" applyNumberFormat="1" applyFont="1" applyAlignment="1">
      <alignment horizontal="center" vertical="center"/>
    </xf>
    <xf numFmtId="0" fontId="28" fillId="4" borderId="0" xfId="14" applyFill="1" applyBorder="1" applyAlignment="1"/>
    <xf numFmtId="0" fontId="0" fillId="8" borderId="0" xfId="0" applyFill="1" applyAlignment="1">
      <alignment vertical="center"/>
    </xf>
    <xf numFmtId="0" fontId="0" fillId="0" borderId="0" xfId="0" applyAlignment="1">
      <alignment vertical="center"/>
    </xf>
    <xf numFmtId="0" fontId="15" fillId="7" borderId="0" xfId="10" applyFont="1">
      <alignment vertical="center"/>
    </xf>
    <xf numFmtId="0" fontId="10" fillId="4" borderId="3" xfId="39" applyFill="1">
      <alignment vertical="center"/>
    </xf>
    <xf numFmtId="0" fontId="0" fillId="8" borderId="0" xfId="0" applyFont="1" applyFill="1" applyAlignment="1">
      <alignment vertical="center"/>
    </xf>
    <xf numFmtId="3" fontId="15" fillId="7" borderId="3" xfId="10" applyNumberFormat="1" applyFont="1" applyBorder="1">
      <alignment vertical="center"/>
    </xf>
    <xf numFmtId="0" fontId="0" fillId="8" borderId="0" xfId="0" applyFill="1">
      <alignment vertical="center"/>
    </xf>
    <xf numFmtId="0" fontId="25" fillId="15" borderId="0" xfId="48" applyAlignment="1"/>
    <xf numFmtId="0" fontId="25" fillId="14" borderId="1" xfId="42" applyBorder="1">
      <alignment vertical="center"/>
    </xf>
    <xf numFmtId="0" fontId="25" fillId="16" borderId="1" xfId="57" applyBorder="1">
      <alignment vertical="center"/>
    </xf>
    <xf numFmtId="0" fontId="25" fillId="16" borderId="1" xfId="57" applyBorder="1" applyAlignment="1">
      <alignment vertical="center" wrapText="1"/>
    </xf>
    <xf numFmtId="0" fontId="0" fillId="3" borderId="0" xfId="112" applyFill="1">
      <alignment vertical="center"/>
    </xf>
    <xf numFmtId="0" fontId="0" fillId="3" borderId="0" xfId="83" applyFont="1" applyFill="1">
      <alignment vertical="center"/>
    </xf>
    <xf numFmtId="0" fontId="0" fillId="3" borderId="0" xfId="83" applyFill="1">
      <alignment vertical="center"/>
    </xf>
    <xf numFmtId="0" fontId="29" fillId="3" borderId="0" xfId="83" applyFont="1" applyFill="1">
      <alignment vertical="center"/>
    </xf>
    <xf numFmtId="0" fontId="30" fillId="3" borderId="0" xfId="83" applyFont="1" applyFill="1">
      <alignment vertical="center"/>
    </xf>
    <xf numFmtId="0" fontId="31" fillId="3" borderId="0" xfId="83" applyFont="1" applyFill="1">
      <alignment vertical="center"/>
    </xf>
    <xf numFmtId="0" fontId="32" fillId="3" borderId="0" xfId="83" applyFont="1" applyFill="1">
      <alignment vertical="center"/>
    </xf>
    <xf numFmtId="0" fontId="33" fillId="17" borderId="1" xfId="46" applyBorder="1" applyAlignment="1">
      <alignment horizontal="center" vertical="center"/>
    </xf>
    <xf numFmtId="0" fontId="15" fillId="7" borderId="1" xfId="10" applyBorder="1" applyAlignment="1">
      <alignment horizontal="center" vertical="center"/>
    </xf>
    <xf numFmtId="31" fontId="0" fillId="3" borderId="1" xfId="83" applyNumberFormat="1" applyFill="1" applyBorder="1" applyAlignment="1">
      <alignment horizontal="center" vertical="center"/>
    </xf>
    <xf numFmtId="0" fontId="0" fillId="3" borderId="1" xfId="83" applyFont="1" applyFill="1" applyBorder="1" applyAlignment="1">
      <alignment horizontal="center" vertical="center"/>
    </xf>
    <xf numFmtId="0" fontId="29" fillId="3" borderId="1" xfId="83" applyFont="1" applyFill="1" applyBorder="1" applyAlignment="1">
      <alignment horizontal="center" vertical="center"/>
    </xf>
    <xf numFmtId="31" fontId="11" fillId="5" borderId="1" xfId="45" applyNumberFormat="1" applyBorder="1" applyAlignment="1">
      <alignment horizontal="center" vertical="center"/>
    </xf>
    <xf numFmtId="0" fontId="11" fillId="5" borderId="1" xfId="45" applyBorder="1" applyAlignment="1">
      <alignment horizontal="center" vertical="center"/>
    </xf>
    <xf numFmtId="31" fontId="15" fillId="7" borderId="1" xfId="10" applyNumberFormat="1" applyBorder="1" applyAlignment="1">
      <alignment horizontal="center" vertical="center"/>
    </xf>
    <xf numFmtId="0" fontId="15" fillId="7" borderId="1" xfId="10" applyFont="1" applyBorder="1" applyAlignment="1">
      <alignment horizontal="left" vertical="center" wrapText="1"/>
    </xf>
    <xf numFmtId="0" fontId="0" fillId="3" borderId="1" xfId="83" applyFill="1" applyBorder="1" applyAlignment="1">
      <alignment horizontal="center" vertical="center"/>
    </xf>
    <xf numFmtId="0" fontId="15" fillId="7" borderId="1" xfId="10" applyFont="1" applyBorder="1" applyAlignment="1">
      <alignment horizontal="center" vertical="center"/>
    </xf>
    <xf numFmtId="0" fontId="11" fillId="5" borderId="3" xfId="45" applyBorder="1" applyAlignment="1" quotePrefix="1"/>
    <xf numFmtId="0" fontId="0" fillId="0" borderId="0" xfId="0" quotePrefix="1">
      <alignment vertical="center"/>
    </xf>
    <xf numFmtId="0" fontId="3" fillId="3" borderId="2" xfId="80" applyFont="1" applyFill="1" applyBorder="1" applyAlignment="1" quotePrefix="1">
      <alignment horizontal="center" vertical="center"/>
    </xf>
  </cellXfs>
  <cellStyles count="148">
    <cellStyle name="常规" xfId="0" builtinId="0"/>
    <cellStyle name="货币[0]" xfId="1" builtinId="7"/>
    <cellStyle name="货币" xfId="2" builtinId="4"/>
    <cellStyle name="常规 2 2 4" xfId="3"/>
    <cellStyle name="20% - 强调文字颜色 3" xfId="4" builtinId="38"/>
    <cellStyle name="输入" xfId="5" builtinId="20"/>
    <cellStyle name="常规 3 14" xfId="6"/>
    <cellStyle name="千位分隔[0]" xfId="7" builtinId="6"/>
    <cellStyle name="40% - 强调文字颜色 3" xfId="8" builtinId="39"/>
    <cellStyle name="计算 2" xfId="9"/>
    <cellStyle name="差" xfId="10" builtinId="27"/>
    <cellStyle name="千位分隔" xfId="11" builtinId="3"/>
    <cellStyle name="百分比 2 6" xfId="12"/>
    <cellStyle name="60% - 强调文字颜色 3" xfId="13" builtinId="40"/>
    <cellStyle name="超链接" xfId="14" builtinId="8"/>
    <cellStyle name="百分比" xfId="15" builtinId="5"/>
    <cellStyle name="已访问的超链接" xfId="16" builtinId="9"/>
    <cellStyle name="注释" xfId="17" builtinId="10"/>
    <cellStyle name="常规 6" xfId="18"/>
    <cellStyle name="百分比 2 13" xfId="19"/>
    <cellStyle name="百分比 2 5" xfId="20"/>
    <cellStyle name="60% - 强调文字颜色 2" xfId="21" builtinId="36"/>
    <cellStyle name="标题 4" xfId="22" builtinId="19"/>
    <cellStyle name="警告文本" xfId="23" builtinId="11"/>
    <cellStyle name="标题" xfId="24" builtinId="15"/>
    <cellStyle name="常规 5 2" xfId="25"/>
    <cellStyle name="解释性文本" xfId="26" builtinId="53"/>
    <cellStyle name="百分比 2 15" xfId="27"/>
    <cellStyle name="百分比 2 2" xfId="28"/>
    <cellStyle name="标题 1" xfId="29" builtinId="16"/>
    <cellStyle name="百分比 2 16" xfId="30"/>
    <cellStyle name="百分比 2 3" xfId="31"/>
    <cellStyle name="标题 2" xfId="32" builtinId="17"/>
    <cellStyle name="百分比 2 4" xfId="33"/>
    <cellStyle name="60% - 强调文字颜色 1" xfId="34" builtinId="32"/>
    <cellStyle name="标题 3" xfId="35" builtinId="18"/>
    <cellStyle name="百分比 2 7" xfId="36"/>
    <cellStyle name="60% - 强调文字颜色 4" xfId="37" builtinId="44"/>
    <cellStyle name="输出" xfId="38" builtinId="21"/>
    <cellStyle name="计算" xfId="39" builtinId="22"/>
    <cellStyle name="检查单元格" xfId="40" builtinId="23"/>
    <cellStyle name="20% - 强调文字颜色 6" xfId="41" builtinId="50"/>
    <cellStyle name="强调文字颜色 2" xfId="42" builtinId="33"/>
    <cellStyle name="链接单元格" xfId="43" builtinId="24"/>
    <cellStyle name="汇总" xfId="44" builtinId="25"/>
    <cellStyle name="好" xfId="45" builtinId="26"/>
    <cellStyle name="适中" xfId="46" builtinId="28"/>
    <cellStyle name="20% - 强调文字颜色 5" xfId="47" builtinId="46"/>
    <cellStyle name="强调文字颜色 1" xfId="48" builtinId="29"/>
    <cellStyle name="20% - 强调文字颜色 1" xfId="49" builtinId="30"/>
    <cellStyle name="40% - 强调文字颜色 1" xfId="50" builtinId="31"/>
    <cellStyle name="20% - 强调文字颜色 2" xfId="51" builtinId="34"/>
    <cellStyle name="40% - 强调文字颜色 2" xfId="52" builtinId="35"/>
    <cellStyle name="强调文字颜色 3" xfId="53" builtinId="37"/>
    <cellStyle name="强调文字颜色 4" xfId="54" builtinId="41"/>
    <cellStyle name="20% - 强调文字颜色 4" xfId="55" builtinId="42"/>
    <cellStyle name="40% - 强调文字颜色 4" xfId="56" builtinId="43"/>
    <cellStyle name="强调文字颜色 5" xfId="57" builtinId="45"/>
    <cellStyle name="40% - 强调文字颜色 5" xfId="58" builtinId="47"/>
    <cellStyle name="百分比 2 8" xfId="59"/>
    <cellStyle name="60% - 强调文字颜色 5" xfId="60" builtinId="48"/>
    <cellStyle name="强调文字颜色 6" xfId="61" builtinId="49"/>
    <cellStyle name="40% - 强调文字颜色 6" xfId="62" builtinId="51"/>
    <cellStyle name="适中 2" xfId="63"/>
    <cellStyle name="60% - 强调文字颜色 6" xfId="64" builtinId="52"/>
    <cellStyle name="百分比 2 9" xfId="65"/>
    <cellStyle name="百分比 2 10" xfId="66"/>
    <cellStyle name="差 2" xfId="67"/>
    <cellStyle name="百分比 2 11" xfId="68"/>
    <cellStyle name="百分比 2 12" xfId="69"/>
    <cellStyle name="百分比 2 14" xfId="70"/>
    <cellStyle name="常规 10" xfId="71"/>
    <cellStyle name="常规 11" xfId="72"/>
    <cellStyle name="常规 12" xfId="73"/>
    <cellStyle name="常规 13" xfId="74"/>
    <cellStyle name="常规 14" xfId="75"/>
    <cellStyle name="常规 14 2" xfId="76"/>
    <cellStyle name="常规 16" xfId="77"/>
    <cellStyle name="常规 21" xfId="78"/>
    <cellStyle name="常规 18" xfId="79"/>
    <cellStyle name="常规 2" xfId="80"/>
    <cellStyle name="常规 2 10" xfId="81"/>
    <cellStyle name="常规 2 11" xfId="82"/>
    <cellStyle name="常规 2 12" xfId="83"/>
    <cellStyle name="常规 2 13" xfId="84"/>
    <cellStyle name="常规 2 14" xfId="85"/>
    <cellStyle name="常规 2 15" xfId="86"/>
    <cellStyle name="常规 2 20" xfId="87"/>
    <cellStyle name="常规 2 16" xfId="88"/>
    <cellStyle name="常规 2 21" xfId="89"/>
    <cellStyle name="常规 2 17" xfId="90"/>
    <cellStyle name="常规 2 22" xfId="91"/>
    <cellStyle name="常规 2 18" xfId="92"/>
    <cellStyle name="常规 2 23" xfId="93"/>
    <cellStyle name="常规 2 19" xfId="94"/>
    <cellStyle name="常规 2 24" xfId="95"/>
    <cellStyle name="常规 2 2" xfId="96"/>
    <cellStyle name="常规 2 2 10" xfId="97"/>
    <cellStyle name="常规 2 2 2" xfId="98"/>
    <cellStyle name="常规 2 2 3" xfId="99"/>
    <cellStyle name="常规 2 2 5" xfId="100"/>
    <cellStyle name="常规 2 2 6" xfId="101"/>
    <cellStyle name="常规 2 2 7" xfId="102"/>
    <cellStyle name="常规 2 2 8" xfId="103"/>
    <cellStyle name="常规 2 2 9" xfId="104"/>
    <cellStyle name="常规 2 3" xfId="105"/>
    <cellStyle name="常规 2 4" xfId="106"/>
    <cellStyle name="常规 2 5" xfId="107"/>
    <cellStyle name="常规 2 6" xfId="108"/>
    <cellStyle name="常规 2 7" xfId="109"/>
    <cellStyle name="常规 2 8" xfId="110"/>
    <cellStyle name="常规 2 9" xfId="111"/>
    <cellStyle name="常规 3" xfId="112"/>
    <cellStyle name="常规 3 10" xfId="113"/>
    <cellStyle name="常规 3 11" xfId="114"/>
    <cellStyle name="常规 3 12" xfId="115"/>
    <cellStyle name="常规 3 13" xfId="116"/>
    <cellStyle name="常规 3 2" xfId="117"/>
    <cellStyle name="常规 3 2 2" xfId="118"/>
    <cellStyle name="常规 3 3" xfId="119"/>
    <cellStyle name="常规 3 4" xfId="120"/>
    <cellStyle name="常规 3 5" xfId="121"/>
    <cellStyle name="常规 3 6" xfId="122"/>
    <cellStyle name="常规 3 7" xfId="123"/>
    <cellStyle name="常规 3 8" xfId="124"/>
    <cellStyle name="常规 3 9" xfId="125"/>
    <cellStyle name="常规 4" xfId="126"/>
    <cellStyle name="常规 5" xfId="127"/>
    <cellStyle name="常规 5 3" xfId="128"/>
    <cellStyle name="常规 5 4" xfId="129"/>
    <cellStyle name="常规 5 5" xfId="130"/>
    <cellStyle name="常规 5 6" xfId="131"/>
    <cellStyle name="常规 5 7" xfId="132"/>
    <cellStyle name="常规 5 8" xfId="133"/>
    <cellStyle name="常规 7" xfId="134"/>
    <cellStyle name="常规 8" xfId="135"/>
    <cellStyle name="常规 9" xfId="136"/>
    <cellStyle name="计算 2 2" xfId="137"/>
    <cellStyle name="计算 2 3" xfId="138"/>
    <cellStyle name="计算 2 4" xfId="139"/>
    <cellStyle name="计算 2 5" xfId="140"/>
    <cellStyle name="计算 2 6" xfId="141"/>
    <cellStyle name="计算 2 7" xfId="142"/>
    <cellStyle name="注释 2" xfId="143"/>
    <cellStyle name="注释 3" xfId="144"/>
    <cellStyle name="常规 4 2 10" xfId="145"/>
    <cellStyle name="常规 4 2 3" xfId="146"/>
    <cellStyle name="百分比 2" xfId="147"/>
  </cellStyle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.png"/><Relationship Id="rId8" Type="http://schemas.openxmlformats.org/officeDocument/2006/relationships/image" Target="../media/image9.png"/><Relationship Id="rId7" Type="http://schemas.openxmlformats.org/officeDocument/2006/relationships/image" Target="../media/image8.jpe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3" Type="http://schemas.openxmlformats.org/officeDocument/2006/relationships/image" Target="../media/image4.png"/><Relationship Id="rId23" Type="http://schemas.openxmlformats.org/officeDocument/2006/relationships/image" Target="../media/image24.png"/><Relationship Id="rId22" Type="http://schemas.openxmlformats.org/officeDocument/2006/relationships/image" Target="../media/image23.png"/><Relationship Id="rId21" Type="http://schemas.openxmlformats.org/officeDocument/2006/relationships/image" Target="../media/image22.png"/><Relationship Id="rId20" Type="http://schemas.openxmlformats.org/officeDocument/2006/relationships/image" Target="../media/image21.png"/><Relationship Id="rId2" Type="http://schemas.openxmlformats.org/officeDocument/2006/relationships/image" Target="../media/image3.jpeg"/><Relationship Id="rId19" Type="http://schemas.openxmlformats.org/officeDocument/2006/relationships/image" Target="../media/image20.png"/><Relationship Id="rId18" Type="http://schemas.openxmlformats.org/officeDocument/2006/relationships/image" Target="../media/image19.png"/><Relationship Id="rId17" Type="http://schemas.openxmlformats.org/officeDocument/2006/relationships/image" Target="../media/image18.png"/><Relationship Id="rId16" Type="http://schemas.openxmlformats.org/officeDocument/2006/relationships/image" Target="../media/image17.jpeg"/><Relationship Id="rId15" Type="http://schemas.openxmlformats.org/officeDocument/2006/relationships/image" Target="../media/image16.jpeg"/><Relationship Id="rId14" Type="http://schemas.openxmlformats.org/officeDocument/2006/relationships/image" Target="../media/image15.png"/><Relationship Id="rId13" Type="http://schemas.openxmlformats.org/officeDocument/2006/relationships/image" Target="../media/image14.jpeg"/><Relationship Id="rId12" Type="http://schemas.openxmlformats.org/officeDocument/2006/relationships/image" Target="../media/image13.png"/><Relationship Id="rId11" Type="http://schemas.openxmlformats.org/officeDocument/2006/relationships/image" Target="../media/image12.png"/><Relationship Id="rId10" Type="http://schemas.openxmlformats.org/officeDocument/2006/relationships/image" Target="../media/image11.pn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28.png"/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36.png"/><Relationship Id="rId8" Type="http://schemas.openxmlformats.org/officeDocument/2006/relationships/image" Target="../media/image35.jpeg"/><Relationship Id="rId7" Type="http://schemas.openxmlformats.org/officeDocument/2006/relationships/image" Target="../media/image34.jpe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5" Type="http://schemas.openxmlformats.org/officeDocument/2006/relationships/image" Target="../media/image40.png"/><Relationship Id="rId14" Type="http://schemas.openxmlformats.org/officeDocument/2006/relationships/image" Target="../media/image39.png"/><Relationship Id="rId13" Type="http://schemas.openxmlformats.org/officeDocument/2006/relationships/image" Target="../media/image28.png"/><Relationship Id="rId12" Type="http://schemas.openxmlformats.org/officeDocument/2006/relationships/image" Target="../media/image27.png"/><Relationship Id="rId11" Type="http://schemas.openxmlformats.org/officeDocument/2006/relationships/image" Target="../media/image38.png"/><Relationship Id="rId10" Type="http://schemas.openxmlformats.org/officeDocument/2006/relationships/image" Target="../media/image37.png"/><Relationship Id="rId1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image" Target="../media/image44.png"/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485776</xdr:colOff>
      <xdr:row>113</xdr:row>
      <xdr:rowOff>57150</xdr:rowOff>
    </xdr:from>
    <xdr:to>
      <xdr:col>15</xdr:col>
      <xdr:colOff>524017</xdr:colOff>
      <xdr:row>135</xdr:row>
      <xdr:rowOff>123825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011025" y="20402550"/>
          <a:ext cx="6524625" cy="3838575"/>
        </a:xfrm>
        <a:prstGeom prst="rect">
          <a:avLst/>
        </a:prstGeom>
      </xdr:spPr>
    </xdr:pic>
    <xdr:clientData/>
  </xdr:twoCellAnchor>
  <xdr:twoCellAnchor>
    <xdr:from>
      <xdr:col>9</xdr:col>
      <xdr:colOff>533400</xdr:colOff>
      <xdr:row>124</xdr:row>
      <xdr:rowOff>9525</xdr:rowOff>
    </xdr:from>
    <xdr:to>
      <xdr:col>10</xdr:col>
      <xdr:colOff>257175</xdr:colOff>
      <xdr:row>127</xdr:row>
      <xdr:rowOff>28575</xdr:rowOff>
    </xdr:to>
    <xdr:sp>
      <xdr:nvSpPr>
        <xdr:cNvPr id="5" name="矩形 4"/>
        <xdr:cNvSpPr/>
      </xdr:nvSpPr>
      <xdr:spPr>
        <a:xfrm>
          <a:off x="13144500" y="22240875"/>
          <a:ext cx="542925" cy="5334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428625</xdr:colOff>
      <xdr:row>124</xdr:row>
      <xdr:rowOff>38100</xdr:rowOff>
    </xdr:from>
    <xdr:to>
      <xdr:col>12</xdr:col>
      <xdr:colOff>285750</xdr:colOff>
      <xdr:row>127</xdr:row>
      <xdr:rowOff>57150</xdr:rowOff>
    </xdr:to>
    <xdr:sp>
      <xdr:nvSpPr>
        <xdr:cNvPr id="7" name="矩形 6"/>
        <xdr:cNvSpPr/>
      </xdr:nvSpPr>
      <xdr:spPr>
        <a:xfrm>
          <a:off x="14687550" y="22269450"/>
          <a:ext cx="1552575" cy="5334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438150</xdr:colOff>
      <xdr:row>124</xdr:row>
      <xdr:rowOff>28575</xdr:rowOff>
    </xdr:from>
    <xdr:to>
      <xdr:col>11</xdr:col>
      <xdr:colOff>295275</xdr:colOff>
      <xdr:row>127</xdr:row>
      <xdr:rowOff>47625</xdr:rowOff>
    </xdr:to>
    <xdr:sp>
      <xdr:nvSpPr>
        <xdr:cNvPr id="8" name="矩形 7"/>
        <xdr:cNvSpPr/>
      </xdr:nvSpPr>
      <xdr:spPr>
        <a:xfrm>
          <a:off x="13868400" y="22259925"/>
          <a:ext cx="685800" cy="5334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352425</xdr:colOff>
      <xdr:row>127</xdr:row>
      <xdr:rowOff>133350</xdr:rowOff>
    </xdr:from>
    <xdr:to>
      <xdr:col>11</xdr:col>
      <xdr:colOff>447675</xdr:colOff>
      <xdr:row>129</xdr:row>
      <xdr:rowOff>85725</xdr:rowOff>
    </xdr:to>
    <xdr:sp>
      <xdr:nvSpPr>
        <xdr:cNvPr id="10" name="矩形 9"/>
        <xdr:cNvSpPr/>
      </xdr:nvSpPr>
      <xdr:spPr>
        <a:xfrm>
          <a:off x="13782675" y="22879050"/>
          <a:ext cx="923925" cy="295275"/>
        </a:xfrm>
        <a:prstGeom prst="rect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详细规则</a:t>
          </a:r>
          <a:endParaRPr lang="zh-CN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28576</xdr:colOff>
      <xdr:row>149</xdr:row>
      <xdr:rowOff>85725</xdr:rowOff>
    </xdr:from>
    <xdr:to>
      <xdr:col>5</xdr:col>
      <xdr:colOff>1426626</xdr:colOff>
      <xdr:row>149</xdr:row>
      <xdr:rowOff>1000125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5810250" y="31356300"/>
          <a:ext cx="1397635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1066801</xdr:colOff>
      <xdr:row>251</xdr:row>
      <xdr:rowOff>57150</xdr:rowOff>
    </xdr:from>
    <xdr:to>
      <xdr:col>6</xdr:col>
      <xdr:colOff>1097083</xdr:colOff>
      <xdr:row>260</xdr:row>
      <xdr:rowOff>123824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6848475" y="60969525"/>
          <a:ext cx="1887220" cy="1951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2286000</xdr:colOff>
      <xdr:row>250</xdr:row>
      <xdr:rowOff>38099</xdr:rowOff>
    </xdr:from>
    <xdr:to>
      <xdr:col>9</xdr:col>
      <xdr:colOff>1354084</xdr:colOff>
      <xdr:row>262</xdr:row>
      <xdr:rowOff>28574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6335375" y="60740290"/>
          <a:ext cx="1591945" cy="2505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676275</xdr:colOff>
      <xdr:row>267</xdr:row>
      <xdr:rowOff>19049</xdr:rowOff>
    </xdr:from>
    <xdr:to>
      <xdr:col>6</xdr:col>
      <xdr:colOff>2052922</xdr:colOff>
      <xdr:row>275</xdr:row>
      <xdr:rowOff>9524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6457950" y="64283590"/>
          <a:ext cx="3233420" cy="1666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561975</xdr:colOff>
      <xdr:row>280</xdr:row>
      <xdr:rowOff>123825</xdr:rowOff>
    </xdr:from>
    <xdr:to>
      <xdr:col>6</xdr:col>
      <xdr:colOff>1238250</xdr:colOff>
      <xdr:row>291</xdr:row>
      <xdr:rowOff>104775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6343650" y="67113150"/>
          <a:ext cx="2533650" cy="2286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2295525</xdr:colOff>
      <xdr:row>264</xdr:row>
      <xdr:rowOff>66675</xdr:rowOff>
    </xdr:from>
    <xdr:to>
      <xdr:col>10</xdr:col>
      <xdr:colOff>215830</xdr:colOff>
      <xdr:row>275</xdr:row>
      <xdr:rowOff>19050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r:embed="rId6"/>
        <a:srcRect/>
        <a:stretch>
          <a:fillRect/>
        </a:stretch>
      </xdr:blipFill>
      <xdr:spPr>
        <a:xfrm>
          <a:off x="16344900" y="63703200"/>
          <a:ext cx="2215515" cy="2257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609600</xdr:colOff>
      <xdr:row>292</xdr:row>
      <xdr:rowOff>0</xdr:rowOff>
    </xdr:from>
    <xdr:to>
      <xdr:col>9</xdr:col>
      <xdr:colOff>1440685</xdr:colOff>
      <xdr:row>298</xdr:row>
      <xdr:rowOff>95250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17183100" y="69503925"/>
          <a:ext cx="830580" cy="1352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238125</xdr:colOff>
      <xdr:row>111</xdr:row>
      <xdr:rowOff>85725</xdr:rowOff>
    </xdr:from>
    <xdr:to>
      <xdr:col>8</xdr:col>
      <xdr:colOff>704850</xdr:colOff>
      <xdr:row>121</xdr:row>
      <xdr:rowOff>114300</xdr:rowOff>
    </xdr:to>
    <xdr:pic>
      <xdr:nvPicPr>
        <xdr:cNvPr id="7" name="Picture 5"/>
        <xdr:cNvPicPr>
          <a:picLocks noChangeAspect="1" noChangeArrowheads="1"/>
        </xdr:cNvPicPr>
      </xdr:nvPicPr>
      <xdr:blipFill>
        <a:blip r:embed="rId8"/>
        <a:srcRect/>
        <a:stretch>
          <a:fillRect/>
        </a:stretch>
      </xdr:blipFill>
      <xdr:spPr>
        <a:xfrm>
          <a:off x="11020425" y="23393400"/>
          <a:ext cx="3733800" cy="2124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238124</xdr:colOff>
      <xdr:row>149</xdr:row>
      <xdr:rowOff>82911</xdr:rowOff>
    </xdr:from>
    <xdr:to>
      <xdr:col>8</xdr:col>
      <xdr:colOff>1924049</xdr:colOff>
      <xdr:row>149</xdr:row>
      <xdr:rowOff>2266950</xdr:rowOff>
    </xdr:to>
    <xdr:pic>
      <xdr:nvPicPr>
        <xdr:cNvPr id="8" name="Picture 6"/>
        <xdr:cNvPicPr>
          <a:picLocks noChangeAspect="1" noChangeArrowheads="1"/>
        </xdr:cNvPicPr>
      </xdr:nvPicPr>
      <xdr:blipFill>
        <a:blip r:embed="rId9"/>
        <a:srcRect/>
        <a:stretch>
          <a:fillRect/>
        </a:stretch>
      </xdr:blipFill>
      <xdr:spPr>
        <a:xfrm>
          <a:off x="14286865" y="31353125"/>
          <a:ext cx="1685925" cy="218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381000</xdr:colOff>
      <xdr:row>80</xdr:row>
      <xdr:rowOff>38100</xdr:rowOff>
    </xdr:from>
    <xdr:to>
      <xdr:col>10</xdr:col>
      <xdr:colOff>1638300</xdr:colOff>
      <xdr:row>87</xdr:row>
      <xdr:rowOff>200025</xdr:rowOff>
    </xdr:to>
    <xdr:pic>
      <xdr:nvPicPr>
        <xdr:cNvPr id="51" name="Picture 6"/>
        <xdr:cNvPicPr>
          <a:picLocks noChangeAspect="1" noChangeArrowheads="1"/>
        </xdr:cNvPicPr>
      </xdr:nvPicPr>
      <xdr:blipFill>
        <a:blip r:embed="rId9"/>
        <a:srcRect/>
        <a:stretch>
          <a:fillRect/>
        </a:stretch>
      </xdr:blipFill>
      <xdr:spPr>
        <a:xfrm>
          <a:off x="18726150" y="16849725"/>
          <a:ext cx="1257300" cy="1628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1847850</xdr:colOff>
      <xdr:row>149</xdr:row>
      <xdr:rowOff>1609725</xdr:rowOff>
    </xdr:from>
    <xdr:to>
      <xdr:col>7</xdr:col>
      <xdr:colOff>809625</xdr:colOff>
      <xdr:row>149</xdr:row>
      <xdr:rowOff>2066925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r:embed="rId10"/>
        <a:srcRect/>
        <a:stretch>
          <a:fillRect/>
        </a:stretch>
      </xdr:blipFill>
      <xdr:spPr>
        <a:xfrm>
          <a:off x="7629525" y="32880300"/>
          <a:ext cx="3962400" cy="457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1333500</xdr:colOff>
      <xdr:row>321</xdr:row>
      <xdr:rowOff>95250</xdr:rowOff>
    </xdr:from>
    <xdr:to>
      <xdr:col>6</xdr:col>
      <xdr:colOff>2143125</xdr:colOff>
      <xdr:row>333</xdr:row>
      <xdr:rowOff>85725</xdr:rowOff>
    </xdr:to>
    <xdr:pic>
      <xdr:nvPicPr>
        <xdr:cNvPr id="1040" name="Picture 16"/>
        <xdr:cNvPicPr>
          <a:picLocks noChangeAspect="1" noChangeArrowheads="1"/>
        </xdr:cNvPicPr>
      </xdr:nvPicPr>
      <xdr:blipFill>
        <a:blip r:embed="rId11"/>
        <a:srcRect/>
        <a:stretch>
          <a:fillRect/>
        </a:stretch>
      </xdr:blipFill>
      <xdr:spPr>
        <a:xfrm>
          <a:off x="7115175" y="75676125"/>
          <a:ext cx="2667000" cy="2505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2524125</xdr:colOff>
      <xdr:row>322</xdr:row>
      <xdr:rowOff>9525</xdr:rowOff>
    </xdr:from>
    <xdr:to>
      <xdr:col>10</xdr:col>
      <xdr:colOff>774673</xdr:colOff>
      <xdr:row>334</xdr:row>
      <xdr:rowOff>85725</xdr:rowOff>
    </xdr:to>
    <xdr:pic>
      <xdr:nvPicPr>
        <xdr:cNvPr id="1042" name="Picture 18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16573500" y="75799950"/>
          <a:ext cx="2545715" cy="2590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552451</xdr:colOff>
      <xdr:row>89</xdr:row>
      <xdr:rowOff>123825</xdr:rowOff>
    </xdr:from>
    <xdr:to>
      <xdr:col>12</xdr:col>
      <xdr:colOff>180975</xdr:colOff>
      <xdr:row>107</xdr:row>
      <xdr:rowOff>67677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17125950" y="18821400"/>
          <a:ext cx="6638925" cy="3715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752474</xdr:colOff>
      <xdr:row>277</xdr:row>
      <xdr:rowOff>38100</xdr:rowOff>
    </xdr:from>
    <xdr:to>
      <xdr:col>10</xdr:col>
      <xdr:colOff>2129835</xdr:colOff>
      <xdr:row>283</xdr:row>
      <xdr:rowOff>9525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14"/>
        <a:srcRect/>
        <a:stretch>
          <a:fillRect/>
        </a:stretch>
      </xdr:blipFill>
      <xdr:spPr>
        <a:xfrm>
          <a:off x="19096990" y="66398775"/>
          <a:ext cx="1377950" cy="1228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161926</xdr:colOff>
      <xdr:row>341</xdr:row>
      <xdr:rowOff>142875</xdr:rowOff>
    </xdr:from>
    <xdr:to>
      <xdr:col>6</xdr:col>
      <xdr:colOff>2150978</xdr:colOff>
      <xdr:row>345</xdr:row>
      <xdr:rowOff>152400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7800975" y="79914750"/>
          <a:ext cx="1988820" cy="847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533400</xdr:colOff>
      <xdr:row>277</xdr:row>
      <xdr:rowOff>98608</xdr:rowOff>
    </xdr:from>
    <xdr:to>
      <xdr:col>10</xdr:col>
      <xdr:colOff>200025</xdr:colOff>
      <xdr:row>282</xdr:row>
      <xdr:rowOff>161925</xdr:rowOff>
    </xdr:to>
    <xdr:pic>
      <xdr:nvPicPr>
        <xdr:cNvPr id="4" name="Picture 2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17106900" y="66459100"/>
          <a:ext cx="1438275" cy="1111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723901</xdr:colOff>
      <xdr:row>284</xdr:row>
      <xdr:rowOff>19050</xdr:rowOff>
    </xdr:from>
    <xdr:to>
      <xdr:col>9</xdr:col>
      <xdr:colOff>1484195</xdr:colOff>
      <xdr:row>291</xdr:row>
      <xdr:rowOff>161925</xdr:rowOff>
    </xdr:to>
    <xdr:pic>
      <xdr:nvPicPr>
        <xdr:cNvPr id="5" name="Picture 3"/>
        <xdr:cNvPicPr>
          <a:picLocks noChangeAspect="1" noChangeArrowheads="1"/>
        </xdr:cNvPicPr>
      </xdr:nvPicPr>
      <xdr:blipFill>
        <a:blip r:embed="rId17"/>
        <a:srcRect/>
        <a:stretch>
          <a:fillRect/>
        </a:stretch>
      </xdr:blipFill>
      <xdr:spPr>
        <a:xfrm>
          <a:off x="17297400" y="67846575"/>
          <a:ext cx="760095" cy="1609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114300</xdr:colOff>
      <xdr:row>293</xdr:row>
      <xdr:rowOff>200025</xdr:rowOff>
    </xdr:from>
    <xdr:to>
      <xdr:col>10</xdr:col>
      <xdr:colOff>2103352</xdr:colOff>
      <xdr:row>298</xdr:row>
      <xdr:rowOff>0</xdr:rowOff>
    </xdr:to>
    <xdr:pic>
      <xdr:nvPicPr>
        <xdr:cNvPr id="26" name="Picture 1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18459450" y="69913500"/>
          <a:ext cx="1988820" cy="847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723901</xdr:colOff>
      <xdr:row>340</xdr:row>
      <xdr:rowOff>142875</xdr:rowOff>
    </xdr:from>
    <xdr:to>
      <xdr:col>10</xdr:col>
      <xdr:colOff>867622</xdr:colOff>
      <xdr:row>351</xdr:row>
      <xdr:rowOff>85725</xdr:rowOff>
    </xdr:to>
    <xdr:pic>
      <xdr:nvPicPr>
        <xdr:cNvPr id="6" name="Picture 4"/>
        <xdr:cNvPicPr>
          <a:picLocks noChangeAspect="1" noChangeArrowheads="1"/>
        </xdr:cNvPicPr>
      </xdr:nvPicPr>
      <xdr:blipFill>
        <a:blip r:embed="rId18"/>
        <a:srcRect/>
        <a:stretch>
          <a:fillRect/>
        </a:stretch>
      </xdr:blipFill>
      <xdr:spPr>
        <a:xfrm>
          <a:off x="17297400" y="79705200"/>
          <a:ext cx="1915160" cy="224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1181100</xdr:colOff>
      <xdr:row>340</xdr:row>
      <xdr:rowOff>62758</xdr:rowOff>
    </xdr:from>
    <xdr:to>
      <xdr:col>11</xdr:col>
      <xdr:colOff>676275</xdr:colOff>
      <xdr:row>351</xdr:row>
      <xdr:rowOff>152399</xdr:rowOff>
    </xdr:to>
    <xdr:pic>
      <xdr:nvPicPr>
        <xdr:cNvPr id="9" name="Picture 5"/>
        <xdr:cNvPicPr>
          <a:picLocks noChangeAspect="1" noChangeArrowheads="1"/>
        </xdr:cNvPicPr>
      </xdr:nvPicPr>
      <xdr:blipFill>
        <a:blip r:embed="rId19"/>
        <a:srcRect/>
        <a:stretch>
          <a:fillRect/>
        </a:stretch>
      </xdr:blipFill>
      <xdr:spPr>
        <a:xfrm>
          <a:off x="19526250" y="79624555"/>
          <a:ext cx="2305050" cy="23945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266701</xdr:colOff>
      <xdr:row>283</xdr:row>
      <xdr:rowOff>143938</xdr:rowOff>
    </xdr:from>
    <xdr:to>
      <xdr:col>10</xdr:col>
      <xdr:colOff>2038351</xdr:colOff>
      <xdr:row>291</xdr:row>
      <xdr:rowOff>123825</xdr:rowOff>
    </xdr:to>
    <xdr:pic>
      <xdr:nvPicPr>
        <xdr:cNvPr id="10" name="Picture 6"/>
        <xdr:cNvPicPr>
          <a:picLocks noChangeAspect="1" noChangeArrowheads="1"/>
        </xdr:cNvPicPr>
      </xdr:nvPicPr>
      <xdr:blipFill>
        <a:blip r:embed="rId20"/>
        <a:srcRect/>
        <a:stretch>
          <a:fillRect/>
        </a:stretch>
      </xdr:blipFill>
      <xdr:spPr>
        <a:xfrm>
          <a:off x="18611850" y="67761485"/>
          <a:ext cx="1771650" cy="16567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266700</xdr:colOff>
      <xdr:row>301</xdr:row>
      <xdr:rowOff>152400</xdr:rowOff>
    </xdr:from>
    <xdr:to>
      <xdr:col>10</xdr:col>
      <xdr:colOff>657653</xdr:colOff>
      <xdr:row>316</xdr:row>
      <xdr:rowOff>190500</xdr:rowOff>
    </xdr:to>
    <xdr:pic>
      <xdr:nvPicPr>
        <xdr:cNvPr id="11" name="Picture 7"/>
        <xdr:cNvPicPr>
          <a:picLocks noChangeAspect="1" noChangeArrowheads="1"/>
        </xdr:cNvPicPr>
      </xdr:nvPicPr>
      <xdr:blipFill>
        <a:blip r:embed="rId21"/>
        <a:srcRect/>
        <a:stretch>
          <a:fillRect/>
        </a:stretch>
      </xdr:blipFill>
      <xdr:spPr>
        <a:xfrm>
          <a:off x="16840200" y="71542275"/>
          <a:ext cx="2162175" cy="3181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990601</xdr:colOff>
      <xdr:row>305</xdr:row>
      <xdr:rowOff>57150</xdr:rowOff>
    </xdr:from>
    <xdr:to>
      <xdr:col>6</xdr:col>
      <xdr:colOff>1958090</xdr:colOff>
      <xdr:row>318</xdr:row>
      <xdr:rowOff>19050</xdr:rowOff>
    </xdr:to>
    <xdr:pic>
      <xdr:nvPicPr>
        <xdr:cNvPr id="12" name="Picture 8"/>
        <xdr:cNvPicPr>
          <a:picLocks noChangeAspect="1" noChangeArrowheads="1"/>
        </xdr:cNvPicPr>
      </xdr:nvPicPr>
      <xdr:blipFill>
        <a:blip r:embed="rId22"/>
        <a:srcRect/>
        <a:stretch>
          <a:fillRect/>
        </a:stretch>
      </xdr:blipFill>
      <xdr:spPr>
        <a:xfrm>
          <a:off x="6772275" y="72285225"/>
          <a:ext cx="2824480" cy="2686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371475</xdr:colOff>
      <xdr:row>349</xdr:row>
      <xdr:rowOff>152400</xdr:rowOff>
    </xdr:from>
    <xdr:to>
      <xdr:col>6</xdr:col>
      <xdr:colOff>461647</xdr:colOff>
      <xdr:row>361</xdr:row>
      <xdr:rowOff>95250</xdr:rowOff>
    </xdr:to>
    <xdr:pic>
      <xdr:nvPicPr>
        <xdr:cNvPr id="13" name="Picture 1"/>
        <xdr:cNvPicPr>
          <a:picLocks noChangeAspect="1" noChangeArrowheads="1"/>
        </xdr:cNvPicPr>
      </xdr:nvPicPr>
      <xdr:blipFill>
        <a:blip r:embed="rId23"/>
        <a:srcRect/>
        <a:stretch>
          <a:fillRect/>
        </a:stretch>
      </xdr:blipFill>
      <xdr:spPr>
        <a:xfrm>
          <a:off x="6153150" y="81600675"/>
          <a:ext cx="1947545" cy="2457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2638424</xdr:colOff>
      <xdr:row>93</xdr:row>
      <xdr:rowOff>66674</xdr:rowOff>
    </xdr:from>
    <xdr:to>
      <xdr:col>11</xdr:col>
      <xdr:colOff>1362074</xdr:colOff>
      <xdr:row>95</xdr:row>
      <xdr:rowOff>95249</xdr:rowOff>
    </xdr:to>
    <xdr:sp>
      <xdr:nvSpPr>
        <xdr:cNvPr id="27" name="椭圆 26"/>
        <xdr:cNvSpPr/>
      </xdr:nvSpPr>
      <xdr:spPr>
        <a:xfrm>
          <a:off x="20982940" y="19601815"/>
          <a:ext cx="153352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800"/>
            <a:t>当前层数：</a:t>
          </a:r>
          <a:r>
            <a:rPr lang="en-US" altLang="zh-CN" sz="800"/>
            <a:t>xxx</a:t>
          </a:r>
          <a:endParaRPr lang="en-US" altLang="zh-CN" sz="800"/>
        </a:p>
        <a:p>
          <a:pPr algn="ctr"/>
          <a:r>
            <a:rPr lang="zh-CN" altLang="en-US" sz="800"/>
            <a:t>得</a:t>
          </a:r>
          <a:r>
            <a:rPr lang="en-US" altLang="zh-CN" sz="800"/>
            <a:t>x/20</a:t>
          </a:r>
          <a:r>
            <a:rPr lang="zh-CN" altLang="en-US" sz="800"/>
            <a:t>积分，将释放</a:t>
          </a:r>
          <a:r>
            <a:rPr lang="en-US" altLang="zh-CN" sz="800"/>
            <a:t>xx</a:t>
          </a:r>
          <a:endParaRPr lang="en-US" altLang="zh-CN" sz="8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342901</xdr:colOff>
      <xdr:row>55</xdr:row>
      <xdr:rowOff>114300</xdr:rowOff>
    </xdr:from>
    <xdr:to>
      <xdr:col>11</xdr:col>
      <xdr:colOff>1809750</xdr:colOff>
      <xdr:row>74</xdr:row>
      <xdr:rowOff>29507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16078200" y="9572625"/>
          <a:ext cx="4162425" cy="31724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1266825</xdr:colOff>
      <xdr:row>108</xdr:row>
      <xdr:rowOff>104775</xdr:rowOff>
    </xdr:from>
    <xdr:to>
      <xdr:col>6</xdr:col>
      <xdr:colOff>1110696</xdr:colOff>
      <xdr:row>124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4010025" y="18649950"/>
          <a:ext cx="3482340" cy="2733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104775</xdr:colOff>
      <xdr:row>108</xdr:row>
      <xdr:rowOff>76200</xdr:rowOff>
    </xdr:from>
    <xdr:to>
      <xdr:col>10</xdr:col>
      <xdr:colOff>57150</xdr:colOff>
      <xdr:row>116</xdr:row>
      <xdr:rowOff>133350</xdr:rowOff>
    </xdr:to>
    <xdr:pic>
      <xdr:nvPicPr>
        <xdr:cNvPr id="4" name="Picture 2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1163300" y="18621375"/>
          <a:ext cx="6238875" cy="1428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9</xdr:col>
      <xdr:colOff>1296231</xdr:colOff>
      <xdr:row>134</xdr:row>
      <xdr:rowOff>75080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487400" y="21116925"/>
          <a:ext cx="3543935" cy="196088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0</xdr:colOff>
      <xdr:row>122</xdr:row>
      <xdr:rowOff>0</xdr:rowOff>
    </xdr:from>
    <xdr:to>
      <xdr:col>3</xdr:col>
      <xdr:colOff>3228976</xdr:colOff>
      <xdr:row>137</xdr:row>
      <xdr:rowOff>161925</xdr:rowOff>
    </xdr:to>
    <xdr:pic>
      <xdr:nvPicPr>
        <xdr:cNvPr id="2" name="Picture 2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4457700" y="35347275"/>
          <a:ext cx="3228975" cy="2733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3</xdr:col>
      <xdr:colOff>3743325</xdr:colOff>
      <xdr:row>122</xdr:row>
      <xdr:rowOff>9526</xdr:rowOff>
    </xdr:from>
    <xdr:ext cx="2800350" cy="2783480"/>
    <xdr:pic>
      <xdr:nvPicPr>
        <xdr:cNvPr id="3" name="Picture 1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8201025" y="35356800"/>
          <a:ext cx="2800350" cy="27832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5</xdr:col>
      <xdr:colOff>0</xdr:colOff>
      <xdr:row>122</xdr:row>
      <xdr:rowOff>0</xdr:rowOff>
    </xdr:from>
    <xdr:ext cx="3086100" cy="2800892"/>
    <xdr:pic>
      <xdr:nvPicPr>
        <xdr:cNvPr id="4" name="Picture 1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1229975" y="35347275"/>
          <a:ext cx="3086100" cy="2800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twoCellAnchor editAs="oneCell">
    <xdr:from>
      <xdr:col>5</xdr:col>
      <xdr:colOff>0</xdr:colOff>
      <xdr:row>77</xdr:row>
      <xdr:rowOff>0</xdr:rowOff>
    </xdr:from>
    <xdr:to>
      <xdr:col>5</xdr:col>
      <xdr:colOff>1190832</xdr:colOff>
      <xdr:row>81</xdr:row>
      <xdr:rowOff>9525</xdr:rowOff>
    </xdr:to>
    <xdr:pic>
      <xdr:nvPicPr>
        <xdr:cNvPr id="5" name="Picture 25340"/>
        <xdr:cNvPicPr>
          <a:picLocks noChangeAspect="1" noChangeArrowheads="1"/>
        </xdr:cNvPicPr>
      </xdr:nvPicPr>
      <xdr:blipFill>
        <a:blip r:embed="rId4" cstate="print"/>
        <a:stretch>
          <a:fillRect/>
        </a:stretch>
      </xdr:blipFill>
      <xdr:spPr>
        <a:xfrm>
          <a:off x="11229975" y="18316575"/>
          <a:ext cx="1190625" cy="20288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</xdr:colOff>
      <xdr:row>122</xdr:row>
      <xdr:rowOff>0</xdr:rowOff>
    </xdr:from>
    <xdr:to>
      <xdr:col>8</xdr:col>
      <xdr:colOff>666750</xdr:colOff>
      <xdr:row>136</xdr:row>
      <xdr:rowOff>156023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554325" y="35347275"/>
          <a:ext cx="1838325" cy="25558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141</xdr:row>
      <xdr:rowOff>0</xdr:rowOff>
    </xdr:from>
    <xdr:to>
      <xdr:col>3</xdr:col>
      <xdr:colOff>1800225</xdr:colOff>
      <xdr:row>152</xdr:row>
      <xdr:rowOff>24493</xdr:rowOff>
    </xdr:to>
    <xdr:pic>
      <xdr:nvPicPr>
        <xdr:cNvPr id="7" name="图片 6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4457700" y="38604825"/>
          <a:ext cx="1800225" cy="19100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66675</xdr:rowOff>
    </xdr:from>
    <xdr:to>
      <xdr:col>3</xdr:col>
      <xdr:colOff>4082556</xdr:colOff>
      <xdr:row>73</xdr:row>
      <xdr:rowOff>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790825" y="12830175"/>
          <a:ext cx="5749290" cy="35623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141</xdr:row>
      <xdr:rowOff>0</xdr:rowOff>
    </xdr:from>
    <xdr:to>
      <xdr:col>4</xdr:col>
      <xdr:colOff>2238375</xdr:colOff>
      <xdr:row>157</xdr:row>
      <xdr:rowOff>114300</xdr:rowOff>
    </xdr:to>
    <xdr:pic>
      <xdr:nvPicPr>
        <xdr:cNvPr id="9" name="Picture 1"/>
        <xdr:cNvPicPr>
          <a:picLocks noChangeAspect="1" noChangeArrowheads="1"/>
        </xdr:cNvPicPr>
      </xdr:nvPicPr>
      <xdr:blipFill>
        <a:blip r:embed="rId8"/>
        <a:srcRect/>
        <a:stretch>
          <a:fillRect/>
        </a:stretch>
      </xdr:blipFill>
      <xdr:spPr>
        <a:xfrm>
          <a:off x="8791575" y="38604825"/>
          <a:ext cx="2238375" cy="2857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141</xdr:row>
      <xdr:rowOff>0</xdr:rowOff>
    </xdr:from>
    <xdr:to>
      <xdr:col>6</xdr:col>
      <xdr:colOff>552450</xdr:colOff>
      <xdr:row>156</xdr:row>
      <xdr:rowOff>9525</xdr:rowOff>
    </xdr:to>
    <xdr:pic>
      <xdr:nvPicPr>
        <xdr:cNvPr id="10" name="Picture 2"/>
        <xdr:cNvPicPr>
          <a:picLocks noChangeAspect="1" noChangeArrowheads="1"/>
        </xdr:cNvPicPr>
      </xdr:nvPicPr>
      <xdr:blipFill>
        <a:blip r:embed="rId9"/>
        <a:srcRect/>
        <a:stretch>
          <a:fillRect/>
        </a:stretch>
      </xdr:blipFill>
      <xdr:spPr>
        <a:xfrm>
          <a:off x="11229975" y="38604825"/>
          <a:ext cx="3076575" cy="2581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6</xdr:col>
      <xdr:colOff>685801</xdr:colOff>
      <xdr:row>141</xdr:row>
      <xdr:rowOff>66675</xdr:rowOff>
    </xdr:from>
    <xdr:ext cx="3314700" cy="2378205"/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4439900" y="38671500"/>
          <a:ext cx="3314700" cy="2378075"/>
        </a:xfrm>
        <a:prstGeom prst="rect">
          <a:avLst/>
        </a:prstGeom>
      </xdr:spPr>
    </xdr:pic>
    <xdr:clientData/>
  </xdr:oneCellAnchor>
  <xdr:twoCellAnchor editAs="oneCell">
    <xdr:from>
      <xdr:col>8</xdr:col>
      <xdr:colOff>1095376</xdr:colOff>
      <xdr:row>141</xdr:row>
      <xdr:rowOff>19050</xdr:rowOff>
    </xdr:from>
    <xdr:to>
      <xdr:col>10</xdr:col>
      <xdr:colOff>1000126</xdr:colOff>
      <xdr:row>154</xdr:row>
      <xdr:rowOff>160175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7821275" y="38623875"/>
          <a:ext cx="3352800" cy="2369820"/>
        </a:xfrm>
        <a:prstGeom prst="rect">
          <a:avLst/>
        </a:prstGeom>
      </xdr:spPr>
    </xdr:pic>
    <xdr:clientData/>
  </xdr:twoCellAnchor>
  <xdr:twoCellAnchor editAs="oneCell">
    <xdr:from>
      <xdr:col>8</xdr:col>
      <xdr:colOff>1209675</xdr:colOff>
      <xdr:row>122</xdr:row>
      <xdr:rowOff>66675</xdr:rowOff>
    </xdr:from>
    <xdr:to>
      <xdr:col>13</xdr:col>
      <xdr:colOff>390525</xdr:colOff>
      <xdr:row>130</xdr:row>
      <xdr:rowOff>123825</xdr:rowOff>
    </xdr:to>
    <xdr:pic>
      <xdr:nvPicPr>
        <xdr:cNvPr id="13" name="Picture 2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17935575" y="35413950"/>
          <a:ext cx="6238875" cy="1428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2247900</xdr:colOff>
      <xdr:row>161</xdr:row>
      <xdr:rowOff>19050</xdr:rowOff>
    </xdr:from>
    <xdr:to>
      <xdr:col>6</xdr:col>
      <xdr:colOff>829506</xdr:colOff>
      <xdr:row>172</xdr:row>
      <xdr:rowOff>94130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1039475" y="42052875"/>
          <a:ext cx="3543935" cy="19608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141</xdr:row>
      <xdr:rowOff>1</xdr:rowOff>
    </xdr:from>
    <xdr:to>
      <xdr:col>13</xdr:col>
      <xdr:colOff>1343025</xdr:colOff>
      <xdr:row>154</xdr:row>
      <xdr:rowOff>34183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1440775" y="38604825"/>
          <a:ext cx="3686175" cy="2262505"/>
        </a:xfrm>
        <a:prstGeom prst="rect">
          <a:avLst/>
        </a:prstGeom>
      </xdr:spPr>
    </xdr:pic>
    <xdr:clientData/>
  </xdr:twoCellAnchor>
  <xdr:oneCellAnchor>
    <xdr:from>
      <xdr:col>14</xdr:col>
      <xdr:colOff>133350</xdr:colOff>
      <xdr:row>141</xdr:row>
      <xdr:rowOff>57150</xdr:rowOff>
    </xdr:from>
    <xdr:ext cx="2085974" cy="1842102"/>
    <xdr:pic>
      <xdr:nvPicPr>
        <xdr:cNvPr id="16" name="Picture 14"/>
        <xdr:cNvPicPr>
          <a:picLocks noChangeAspect="1" noChangeArrowheads="1"/>
        </xdr:cNvPicPr>
      </xdr:nvPicPr>
      <xdr:blipFill>
        <a:blip r:embed="rId15"/>
        <a:srcRect/>
        <a:stretch>
          <a:fillRect/>
        </a:stretch>
      </xdr:blipFill>
      <xdr:spPr>
        <a:xfrm>
          <a:off x="25336500" y="38661975"/>
          <a:ext cx="2085340" cy="184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9</xdr:col>
      <xdr:colOff>390525</xdr:colOff>
      <xdr:row>8</xdr:row>
      <xdr:rowOff>123825</xdr:rowOff>
    </xdr:from>
    <xdr:to>
      <xdr:col>14</xdr:col>
      <xdr:colOff>104775</xdr:colOff>
      <xdr:row>34</xdr:row>
      <xdr:rowOff>0</xdr:rowOff>
    </xdr:to>
    <xdr:sp>
      <xdr:nvSpPr>
        <xdr:cNvPr id="2" name="矩形 1"/>
        <xdr:cNvSpPr/>
      </xdr:nvSpPr>
      <xdr:spPr>
        <a:xfrm>
          <a:off x="7886700" y="1495425"/>
          <a:ext cx="3143250" cy="4333875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9</xdr:col>
      <xdr:colOff>533400</xdr:colOff>
      <xdr:row>27</xdr:row>
      <xdr:rowOff>38100</xdr:rowOff>
    </xdr:from>
    <xdr:to>
      <xdr:col>11</xdr:col>
      <xdr:colOff>38101</xdr:colOff>
      <xdr:row>32</xdr:row>
      <xdr:rowOff>0</xdr:rowOff>
    </xdr:to>
    <xdr:sp>
      <xdr:nvSpPr>
        <xdr:cNvPr id="3" name="椭圆 2"/>
        <xdr:cNvSpPr/>
      </xdr:nvSpPr>
      <xdr:spPr>
        <a:xfrm>
          <a:off x="8029575" y="4667250"/>
          <a:ext cx="876300" cy="819150"/>
        </a:xfrm>
        <a:prstGeom prst="ellipse">
          <a:avLst/>
        </a:prstGeom>
      </xdr:spPr>
      <xdr:style>
        <a:lnRef idx="1">
          <a:schemeClr val="accent5"/>
        </a:lnRef>
        <a:fillRef idx="2">
          <a:schemeClr val="accent5"/>
        </a:fillRef>
        <a:effectRef idx="1">
          <a:schemeClr val="accent5"/>
        </a:effectRef>
        <a:fontRef idx="minor">
          <a:schemeClr val="dk1"/>
        </a:fontRef>
      </xdr:style>
      <xdr:txBody>
        <a:bodyPr rtlCol="0" anchor="ctr"/>
        <a:lstStyle/>
        <a:p>
          <a:pPr algn="ctr"/>
          <a:r>
            <a:rPr lang="zh-CN" altLang="en-US" sz="1100"/>
            <a:t>圆台</a:t>
          </a:r>
          <a:endParaRPr lang="en-US" altLang="zh-CN" sz="1100"/>
        </a:p>
        <a:p>
          <a:pPr algn="ctr"/>
          <a:r>
            <a:rPr lang="zh-CN" altLang="en-US" sz="1100"/>
            <a:t>刷小兵</a:t>
          </a:r>
          <a:endParaRPr lang="zh-CN" altLang="en-US" sz="1100"/>
        </a:p>
      </xdr:txBody>
    </xdr:sp>
    <xdr:clientData/>
  </xdr:twoCellAnchor>
  <xdr:twoCellAnchor>
    <xdr:from>
      <xdr:col>11</xdr:col>
      <xdr:colOff>171450</xdr:colOff>
      <xdr:row>27</xdr:row>
      <xdr:rowOff>19050</xdr:rowOff>
    </xdr:from>
    <xdr:to>
      <xdr:col>12</xdr:col>
      <xdr:colOff>352425</xdr:colOff>
      <xdr:row>32</xdr:row>
      <xdr:rowOff>28575</xdr:rowOff>
    </xdr:to>
    <xdr:sp>
      <xdr:nvSpPr>
        <xdr:cNvPr id="4" name="椭圆 3"/>
        <xdr:cNvSpPr/>
      </xdr:nvSpPr>
      <xdr:spPr>
        <a:xfrm>
          <a:off x="9039225" y="4648200"/>
          <a:ext cx="866775" cy="866775"/>
        </a:xfrm>
        <a:prstGeom prst="ellipse">
          <a:avLst/>
        </a:prstGeom>
      </xdr:spPr>
      <xdr:style>
        <a:lnRef idx="1">
          <a:schemeClr val="accent5"/>
        </a:lnRef>
        <a:fillRef idx="2">
          <a:schemeClr val="accent5"/>
        </a:fillRef>
        <a:effectRef idx="1">
          <a:schemeClr val="accent5"/>
        </a:effectRef>
        <a:fontRef idx="minor">
          <a:schemeClr val="dk1"/>
        </a:fontRef>
      </xdr:style>
      <xdr:txBody>
        <a:bodyPr rtlCol="0" anchor="ctr"/>
        <a:lstStyle/>
        <a:p>
          <a:pPr algn="ctr"/>
          <a:r>
            <a:rPr lang="zh-CN" altLang="en-US" sz="1100"/>
            <a:t>圆台</a:t>
          </a:r>
          <a:endParaRPr lang="en-US" altLang="zh-CN" sz="1100"/>
        </a:p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刷小兵</a:t>
          </a:r>
          <a:endParaRPr lang="zh-CN">
            <a:solidFill>
              <a:sysClr val="windowText" lastClr="000000"/>
            </a:solidFill>
          </a:endParaRPr>
        </a:p>
        <a:p>
          <a:pPr algn="ctr"/>
          <a:endParaRPr lang="zh-CN" altLang="en-US" sz="1100"/>
        </a:p>
      </xdr:txBody>
    </xdr:sp>
    <xdr:clientData/>
  </xdr:twoCellAnchor>
  <xdr:twoCellAnchor>
    <xdr:from>
      <xdr:col>12</xdr:col>
      <xdr:colOff>523875</xdr:colOff>
      <xdr:row>27</xdr:row>
      <xdr:rowOff>47625</xdr:rowOff>
    </xdr:from>
    <xdr:to>
      <xdr:col>14</xdr:col>
      <xdr:colOff>9525</xdr:colOff>
      <xdr:row>32</xdr:row>
      <xdr:rowOff>57150</xdr:rowOff>
    </xdr:to>
    <xdr:sp>
      <xdr:nvSpPr>
        <xdr:cNvPr id="5" name="椭圆 4"/>
        <xdr:cNvSpPr/>
      </xdr:nvSpPr>
      <xdr:spPr>
        <a:xfrm>
          <a:off x="10077450" y="4676775"/>
          <a:ext cx="857250" cy="866775"/>
        </a:xfrm>
        <a:prstGeom prst="ellipse">
          <a:avLst/>
        </a:prstGeom>
      </xdr:spPr>
      <xdr:style>
        <a:lnRef idx="1">
          <a:schemeClr val="accent5"/>
        </a:lnRef>
        <a:fillRef idx="2">
          <a:schemeClr val="accent5"/>
        </a:fillRef>
        <a:effectRef idx="1">
          <a:schemeClr val="accent5"/>
        </a:effectRef>
        <a:fontRef idx="minor">
          <a:schemeClr val="dk1"/>
        </a:fontRef>
      </xdr:style>
      <xdr:txBody>
        <a:bodyPr rtlCol="0" anchor="ctr"/>
        <a:lstStyle/>
        <a:p>
          <a:pPr algn="ctr"/>
          <a:r>
            <a:rPr lang="zh-CN" altLang="en-US" sz="1100"/>
            <a:t>圆台</a:t>
          </a:r>
          <a:endParaRPr lang="en-US" altLang="zh-CN" sz="1100"/>
        </a:p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刷小兵</a:t>
          </a:r>
          <a:endParaRPr lang="zh-CN">
            <a:solidFill>
              <a:sysClr val="windowText" lastClr="000000"/>
            </a:solidFill>
          </a:endParaRPr>
        </a:p>
        <a:p>
          <a:pPr algn="ctr"/>
          <a:endParaRPr lang="zh-CN" altLang="en-US" sz="1100"/>
        </a:p>
      </xdr:txBody>
    </xdr:sp>
    <xdr:clientData/>
  </xdr:twoCellAnchor>
  <xdr:twoCellAnchor>
    <xdr:from>
      <xdr:col>11</xdr:col>
      <xdr:colOff>133350</xdr:colOff>
      <xdr:row>9</xdr:row>
      <xdr:rowOff>104775</xdr:rowOff>
    </xdr:from>
    <xdr:to>
      <xdr:col>12</xdr:col>
      <xdr:colOff>333375</xdr:colOff>
      <xdr:row>14</xdr:row>
      <xdr:rowOff>133350</xdr:rowOff>
    </xdr:to>
    <xdr:sp>
      <xdr:nvSpPr>
        <xdr:cNvPr id="6" name="椭圆 5"/>
        <xdr:cNvSpPr/>
      </xdr:nvSpPr>
      <xdr:spPr>
        <a:xfrm>
          <a:off x="9001125" y="1647825"/>
          <a:ext cx="885825" cy="885825"/>
        </a:xfrm>
        <a:prstGeom prst="ellipse">
          <a:avLst/>
        </a:prstGeom>
      </xdr:spPr>
      <xdr:style>
        <a:lnRef idx="1">
          <a:schemeClr val="accent5"/>
        </a:lnRef>
        <a:fillRef idx="2">
          <a:schemeClr val="accent5"/>
        </a:fillRef>
        <a:effectRef idx="1">
          <a:schemeClr val="accent5"/>
        </a:effectRef>
        <a:fontRef idx="minor">
          <a:schemeClr val="dk1"/>
        </a:fontRef>
      </xdr:style>
      <xdr:txBody>
        <a:bodyPr rtlCol="0" anchor="ctr"/>
        <a:lstStyle/>
        <a:p>
          <a:pPr algn="ctr"/>
          <a:r>
            <a:rPr lang="zh-CN" altLang="en-US" sz="1100"/>
            <a:t>美女</a:t>
          </a:r>
          <a:r>
            <a:rPr lang="en-US" altLang="zh-CN" sz="1100"/>
            <a:t>boss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238125</xdr:colOff>
      <xdr:row>55</xdr:row>
      <xdr:rowOff>47625</xdr:rowOff>
    </xdr:from>
    <xdr:to>
      <xdr:col>5</xdr:col>
      <xdr:colOff>514350</xdr:colOff>
      <xdr:row>73</xdr:row>
      <xdr:rowOff>57150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238125" y="9477375"/>
          <a:ext cx="3705225" cy="3095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628650</xdr:colOff>
      <xdr:row>53</xdr:row>
      <xdr:rowOff>28575</xdr:rowOff>
    </xdr:from>
    <xdr:to>
      <xdr:col>16</xdr:col>
      <xdr:colOff>838200</xdr:colOff>
      <xdr:row>60</xdr:row>
      <xdr:rowOff>95250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0182225" y="9115425"/>
          <a:ext cx="3733800" cy="1266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304800</xdr:colOff>
      <xdr:row>27</xdr:row>
      <xdr:rowOff>133350</xdr:rowOff>
    </xdr:from>
    <xdr:to>
      <xdr:col>18</xdr:col>
      <xdr:colOff>333375</xdr:colOff>
      <xdr:row>33</xdr:row>
      <xdr:rowOff>38100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1915775" y="4762500"/>
          <a:ext cx="5238750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314325</xdr:colOff>
      <xdr:row>39</xdr:row>
      <xdr:rowOff>76200</xdr:rowOff>
    </xdr:from>
    <xdr:to>
      <xdr:col>17</xdr:col>
      <xdr:colOff>133350</xdr:colOff>
      <xdr:row>54</xdr:row>
      <xdr:rowOff>133350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4429125" y="6762750"/>
          <a:ext cx="10401300" cy="2628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http://forum.nderp.99.com/Forum/TopicList-266488.aspx" TargetMode="Externa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22"/>
  <sheetViews>
    <sheetView workbookViewId="0">
      <selection activeCell="F10" sqref="F10:J11"/>
    </sheetView>
  </sheetViews>
  <sheetFormatPr defaultColWidth="9" defaultRowHeight="13.5"/>
  <cols>
    <col min="1" max="5" width="9" style="304"/>
    <col min="6" max="6" width="30.375" style="304" customWidth="1"/>
    <col min="7" max="7" width="32.125" style="304" customWidth="1"/>
    <col min="8" max="8" width="57.375" style="304" customWidth="1"/>
    <col min="9" max="9" width="24.75" style="304" customWidth="1"/>
    <col min="10" max="12" width="20.5" style="304" customWidth="1"/>
    <col min="13" max="16384" width="9" style="304"/>
  </cols>
  <sheetData>
    <row r="1" spans="1:10">
      <c r="A1" s="305" t="s">
        <v>0</v>
      </c>
      <c r="B1" s="306"/>
      <c r="C1" s="306"/>
      <c r="D1" s="306"/>
      <c r="E1" s="306"/>
      <c r="F1" s="306"/>
      <c r="G1" s="306"/>
      <c r="H1" s="306"/>
      <c r="I1" s="306"/>
      <c r="J1" s="306"/>
    </row>
    <row r="2" spans="1:10">
      <c r="A2" s="307" t="s">
        <v>1</v>
      </c>
      <c r="B2" s="306"/>
      <c r="C2" s="306"/>
      <c r="D2" s="306"/>
      <c r="E2" s="306"/>
      <c r="F2" s="306"/>
      <c r="G2" s="306"/>
      <c r="H2" s="306"/>
      <c r="I2" s="306"/>
      <c r="J2" s="306"/>
    </row>
    <row r="3" spans="1:10">
      <c r="A3" s="308" t="s">
        <v>2</v>
      </c>
      <c r="B3" s="306"/>
      <c r="C3" s="306"/>
      <c r="D3" s="306"/>
      <c r="E3" s="306"/>
      <c r="F3" s="306"/>
      <c r="G3" s="306"/>
      <c r="H3" s="306"/>
      <c r="I3" s="306"/>
      <c r="J3" s="306"/>
    </row>
    <row r="4" spans="1:10">
      <c r="A4" s="309" t="s">
        <v>3</v>
      </c>
      <c r="B4" s="306"/>
      <c r="C4" s="306"/>
      <c r="D4" s="306"/>
      <c r="E4" s="306"/>
      <c r="F4" s="306"/>
      <c r="G4" s="306"/>
      <c r="H4" s="306"/>
      <c r="I4" s="306"/>
      <c r="J4" s="306"/>
    </row>
    <row r="5" spans="1:10">
      <c r="A5" s="310" t="s">
        <v>4</v>
      </c>
      <c r="B5" s="306"/>
      <c r="C5" s="306"/>
      <c r="D5" s="306"/>
      <c r="E5" s="306"/>
      <c r="F5" s="306"/>
      <c r="G5" s="306"/>
      <c r="H5" s="306"/>
      <c r="I5" s="306"/>
      <c r="J5" s="306"/>
    </row>
    <row r="6" spans="1:10">
      <c r="A6" s="306"/>
      <c r="B6" s="306"/>
      <c r="C6" s="306"/>
      <c r="D6" s="306"/>
      <c r="E6" s="306"/>
      <c r="F6" s="306"/>
      <c r="G6" s="306"/>
      <c r="H6" s="306"/>
      <c r="I6" s="306"/>
      <c r="J6" s="306"/>
    </row>
    <row r="7" spans="1:10">
      <c r="A7" s="306"/>
      <c r="B7" s="306"/>
      <c r="C7" s="306"/>
      <c r="D7" s="306"/>
      <c r="E7" s="306"/>
      <c r="F7" s="306"/>
      <c r="G7" s="306"/>
      <c r="H7" s="306"/>
      <c r="I7" s="306"/>
      <c r="J7" s="306"/>
    </row>
    <row r="8" spans="1:10">
      <c r="A8" s="306"/>
      <c r="B8" s="306"/>
      <c r="C8" s="306"/>
      <c r="D8" s="306"/>
      <c r="E8" s="306"/>
      <c r="F8" s="306"/>
      <c r="G8" s="306"/>
      <c r="H8" s="306"/>
      <c r="I8" s="306"/>
      <c r="J8" s="306"/>
    </row>
    <row r="9" spans="1:10">
      <c r="A9" s="306"/>
      <c r="B9" s="306"/>
      <c r="C9" s="306"/>
      <c r="D9" s="306"/>
      <c r="E9" s="306"/>
      <c r="F9" s="306"/>
      <c r="G9" s="306"/>
      <c r="H9" s="306"/>
      <c r="I9" s="306"/>
      <c r="J9" s="306"/>
    </row>
    <row r="10" spans="1:10">
      <c r="A10" s="306"/>
      <c r="B10" s="306"/>
      <c r="C10" s="306"/>
      <c r="D10" s="306"/>
      <c r="E10" s="306"/>
      <c r="F10" s="311" t="s">
        <v>5</v>
      </c>
      <c r="G10" s="311"/>
      <c r="H10" s="311"/>
      <c r="I10" s="311"/>
      <c r="J10" s="311"/>
    </row>
    <row r="11" spans="1:10">
      <c r="A11" s="306"/>
      <c r="B11" s="306"/>
      <c r="C11" s="306"/>
      <c r="D11" s="306"/>
      <c r="E11" s="306"/>
      <c r="F11" s="311"/>
      <c r="G11" s="311"/>
      <c r="H11" s="311"/>
      <c r="I11" s="311"/>
      <c r="J11" s="311"/>
    </row>
    <row r="12" spans="1:10">
      <c r="A12" s="306"/>
      <c r="B12" s="306"/>
      <c r="C12" s="306"/>
      <c r="D12" s="306"/>
      <c r="E12" s="306"/>
      <c r="F12" s="312" t="s">
        <v>6</v>
      </c>
      <c r="G12" s="312" t="s">
        <v>7</v>
      </c>
      <c r="H12" s="312" t="s">
        <v>8</v>
      </c>
      <c r="I12" s="312" t="s">
        <v>9</v>
      </c>
      <c r="J12" s="312" t="s">
        <v>10</v>
      </c>
    </row>
    <row r="13" spans="1:10">
      <c r="A13" s="306"/>
      <c r="B13" s="306"/>
      <c r="C13" s="306"/>
      <c r="D13" s="306"/>
      <c r="E13" s="306"/>
      <c r="F13" s="313">
        <v>42972</v>
      </c>
      <c r="G13" s="314" t="s">
        <v>11</v>
      </c>
      <c r="H13" s="314" t="s">
        <v>12</v>
      </c>
      <c r="I13" s="314"/>
      <c r="J13" s="314" t="s">
        <v>13</v>
      </c>
    </row>
    <row r="14" spans="6:10">
      <c r="F14" s="313">
        <v>42979</v>
      </c>
      <c r="G14" s="315" t="s">
        <v>14</v>
      </c>
      <c r="H14" s="315" t="s">
        <v>15</v>
      </c>
      <c r="I14" s="315" t="s">
        <v>16</v>
      </c>
      <c r="J14" s="315" t="s">
        <v>17</v>
      </c>
    </row>
    <row r="15" spans="6:10">
      <c r="F15" s="316">
        <v>42984</v>
      </c>
      <c r="G15" s="317" t="s">
        <v>18</v>
      </c>
      <c r="H15" s="317" t="s">
        <v>19</v>
      </c>
      <c r="I15" s="317" t="s">
        <v>16</v>
      </c>
      <c r="J15" s="317" t="s">
        <v>13</v>
      </c>
    </row>
    <row r="16" ht="57.75" customHeight="1" spans="6:10">
      <c r="F16" s="318">
        <v>42993</v>
      </c>
      <c r="G16" s="312" t="s">
        <v>20</v>
      </c>
      <c r="H16" s="319" t="s">
        <v>21</v>
      </c>
      <c r="I16" s="321" t="s">
        <v>16</v>
      </c>
      <c r="J16" s="321" t="s">
        <v>17</v>
      </c>
    </row>
    <row r="17" spans="6:10">
      <c r="F17" s="320"/>
      <c r="G17" s="320"/>
      <c r="H17" s="320"/>
      <c r="I17" s="320"/>
      <c r="J17" s="320"/>
    </row>
    <row r="18" spans="6:10">
      <c r="F18" s="320"/>
      <c r="G18" s="320"/>
      <c r="H18" s="320"/>
      <c r="I18" s="320"/>
      <c r="J18" s="320"/>
    </row>
    <row r="19" spans="6:10">
      <c r="F19" s="320"/>
      <c r="G19" s="320"/>
      <c r="H19" s="320"/>
      <c r="I19" s="320"/>
      <c r="J19" s="320"/>
    </row>
    <row r="20" spans="6:10">
      <c r="F20" s="320"/>
      <c r="G20" s="320"/>
      <c r="H20" s="320"/>
      <c r="I20" s="320"/>
      <c r="J20" s="320"/>
    </row>
    <row r="21" spans="6:10">
      <c r="F21" s="320"/>
      <c r="G21" s="320"/>
      <c r="H21" s="320"/>
      <c r="I21" s="320"/>
      <c r="J21" s="320"/>
    </row>
    <row r="22" spans="6:10">
      <c r="F22" s="320"/>
      <c r="G22" s="320"/>
      <c r="H22" s="320"/>
      <c r="I22" s="320"/>
      <c r="J22" s="320"/>
    </row>
  </sheetData>
  <mergeCells count="1">
    <mergeCell ref="F10:J11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18"/>
  <sheetViews>
    <sheetView workbookViewId="0">
      <selection activeCell="D25" sqref="D25"/>
    </sheetView>
  </sheetViews>
  <sheetFormatPr defaultColWidth="9" defaultRowHeight="13.5"/>
  <cols>
    <col min="6" max="6" width="18.625" customWidth="1"/>
    <col min="7" max="7" width="23.875" customWidth="1"/>
    <col min="12" max="12" width="11" customWidth="1"/>
    <col min="14" max="15" width="16.875" customWidth="1"/>
  </cols>
  <sheetData>
    <row r="1" spans="1:15">
      <c r="A1" s="25" t="s">
        <v>161</v>
      </c>
      <c r="B1" s="25" t="s">
        <v>162</v>
      </c>
      <c r="C1" s="25" t="s">
        <v>101</v>
      </c>
      <c r="D1" s="25" t="s">
        <v>163</v>
      </c>
      <c r="E1" s="25" t="s">
        <v>164</v>
      </c>
      <c r="F1" s="25" t="s">
        <v>165</v>
      </c>
      <c r="G1" s="25" t="s">
        <v>166</v>
      </c>
      <c r="H1" s="25" t="s">
        <v>167</v>
      </c>
      <c r="I1" t="s">
        <v>976</v>
      </c>
      <c r="J1" t="s">
        <v>977</v>
      </c>
      <c r="K1" t="s">
        <v>978</v>
      </c>
      <c r="L1" t="s">
        <v>979</v>
      </c>
      <c r="M1" t="s">
        <v>980</v>
      </c>
      <c r="N1" t="s">
        <v>981</v>
      </c>
      <c r="O1" t="s">
        <v>982</v>
      </c>
    </row>
    <row r="2" spans="1:15">
      <c r="A2" s="26">
        <v>1</v>
      </c>
      <c r="B2" s="27" t="s">
        <v>156</v>
      </c>
      <c r="C2" s="26" t="s">
        <v>168</v>
      </c>
      <c r="D2" s="26" t="s">
        <v>109</v>
      </c>
      <c r="E2" s="26">
        <v>100</v>
      </c>
      <c r="F2" s="26">
        <v>1</v>
      </c>
      <c r="G2" s="26">
        <v>1</v>
      </c>
      <c r="H2" s="26">
        <v>100</v>
      </c>
      <c r="I2">
        <v>0</v>
      </c>
      <c r="J2">
        <v>12689</v>
      </c>
      <c r="K2">
        <v>19345</v>
      </c>
      <c r="L2">
        <v>32333</v>
      </c>
      <c r="M2">
        <v>1</v>
      </c>
      <c r="N2" s="323" t="s">
        <v>983</v>
      </c>
      <c r="O2" s="323" t="s">
        <v>984</v>
      </c>
    </row>
    <row r="3" spans="1:15">
      <c r="A3" s="26">
        <v>2</v>
      </c>
      <c r="B3" s="27" t="s">
        <v>159</v>
      </c>
      <c r="C3" s="26" t="s">
        <v>168</v>
      </c>
      <c r="D3" s="26" t="s">
        <v>109</v>
      </c>
      <c r="E3" s="26">
        <v>200</v>
      </c>
      <c r="F3" s="26">
        <v>1</v>
      </c>
      <c r="G3" s="26">
        <v>1</v>
      </c>
      <c r="H3" s="26">
        <v>200</v>
      </c>
      <c r="I3">
        <v>0</v>
      </c>
      <c r="J3">
        <v>12689</v>
      </c>
      <c r="K3">
        <v>19346</v>
      </c>
      <c r="L3">
        <v>32333</v>
      </c>
      <c r="M3">
        <v>1</v>
      </c>
      <c r="N3" s="323" t="s">
        <v>983</v>
      </c>
      <c r="O3" s="323" t="s">
        <v>984</v>
      </c>
    </row>
    <row r="4" spans="1:15">
      <c r="A4" s="26">
        <v>3</v>
      </c>
      <c r="B4" s="27" t="s">
        <v>153</v>
      </c>
      <c r="C4" s="26" t="s">
        <v>168</v>
      </c>
      <c r="D4" s="26" t="s">
        <v>109</v>
      </c>
      <c r="E4" s="26">
        <v>200</v>
      </c>
      <c r="F4" s="26">
        <v>99</v>
      </c>
      <c r="G4" s="26">
        <v>99</v>
      </c>
      <c r="H4" s="26">
        <v>200</v>
      </c>
      <c r="I4">
        <v>0</v>
      </c>
      <c r="J4">
        <v>12689</v>
      </c>
      <c r="K4">
        <v>19347</v>
      </c>
      <c r="L4">
        <v>32333</v>
      </c>
      <c r="M4">
        <v>2</v>
      </c>
      <c r="N4" s="323" t="s">
        <v>983</v>
      </c>
      <c r="O4" s="323" t="s">
        <v>984</v>
      </c>
    </row>
    <row r="5" spans="1:15">
      <c r="A5" s="26">
        <v>4</v>
      </c>
      <c r="B5" s="26" t="s">
        <v>170</v>
      </c>
      <c r="C5" s="26" t="s">
        <v>168</v>
      </c>
      <c r="D5" s="26">
        <v>1026129</v>
      </c>
      <c r="E5" s="26">
        <v>27</v>
      </c>
      <c r="F5" s="26">
        <v>2</v>
      </c>
      <c r="G5" s="26">
        <v>2</v>
      </c>
      <c r="H5" s="26">
        <v>27</v>
      </c>
      <c r="I5">
        <v>2</v>
      </c>
      <c r="J5">
        <v>12689</v>
      </c>
      <c r="K5">
        <v>19348</v>
      </c>
      <c r="L5">
        <v>32333</v>
      </c>
      <c r="M5">
        <v>4</v>
      </c>
      <c r="N5" s="323" t="s">
        <v>983</v>
      </c>
      <c r="O5" s="323" t="s">
        <v>984</v>
      </c>
    </row>
    <row r="6" spans="1:15">
      <c r="A6" s="26">
        <v>5</v>
      </c>
      <c r="B6" s="26" t="s">
        <v>171</v>
      </c>
      <c r="C6" s="26" t="s">
        <v>168</v>
      </c>
      <c r="D6" s="26">
        <v>1027519</v>
      </c>
      <c r="E6" s="26">
        <v>414</v>
      </c>
      <c r="F6" s="26">
        <v>1</v>
      </c>
      <c r="G6" s="26">
        <v>1</v>
      </c>
      <c r="H6" s="26">
        <v>414</v>
      </c>
      <c r="I6">
        <v>2</v>
      </c>
      <c r="J6">
        <v>12689</v>
      </c>
      <c r="K6">
        <v>19349</v>
      </c>
      <c r="L6">
        <v>32333</v>
      </c>
      <c r="M6">
        <v>4</v>
      </c>
      <c r="N6" s="323" t="s">
        <v>983</v>
      </c>
      <c r="O6" s="323" t="s">
        <v>984</v>
      </c>
    </row>
    <row r="7" spans="1:15">
      <c r="A7" s="26">
        <v>6</v>
      </c>
      <c r="B7" s="322" t="s">
        <v>172</v>
      </c>
      <c r="C7" s="26" t="s">
        <v>168</v>
      </c>
      <c r="D7" s="26">
        <v>1028192</v>
      </c>
      <c r="E7" s="26">
        <v>144</v>
      </c>
      <c r="F7" s="26">
        <v>5</v>
      </c>
      <c r="G7" s="26">
        <v>5</v>
      </c>
      <c r="H7" s="26">
        <v>144</v>
      </c>
      <c r="I7">
        <v>2</v>
      </c>
      <c r="J7">
        <v>12689</v>
      </c>
      <c r="K7">
        <v>19350</v>
      </c>
      <c r="L7">
        <v>32333</v>
      </c>
      <c r="M7">
        <v>4</v>
      </c>
      <c r="N7" s="323" t="s">
        <v>983</v>
      </c>
      <c r="O7" s="323" t="s">
        <v>984</v>
      </c>
    </row>
    <row r="8" spans="1:15">
      <c r="A8" s="26">
        <v>7</v>
      </c>
      <c r="B8" s="26" t="s">
        <v>173</v>
      </c>
      <c r="C8" s="26" t="s">
        <v>168</v>
      </c>
      <c r="D8" s="26">
        <v>850081</v>
      </c>
      <c r="E8" s="26">
        <v>388</v>
      </c>
      <c r="F8" s="26">
        <v>2</v>
      </c>
      <c r="G8" s="26">
        <v>2</v>
      </c>
      <c r="H8" s="26">
        <v>388</v>
      </c>
      <c r="I8">
        <v>2</v>
      </c>
      <c r="J8">
        <v>12689</v>
      </c>
      <c r="K8">
        <v>19351</v>
      </c>
      <c r="L8">
        <v>32333</v>
      </c>
      <c r="M8">
        <v>4</v>
      </c>
      <c r="N8" s="323" t="s">
        <v>983</v>
      </c>
      <c r="O8" s="323" t="s">
        <v>984</v>
      </c>
    </row>
    <row r="9" spans="1:15">
      <c r="A9" s="26">
        <v>8</v>
      </c>
      <c r="B9" s="26" t="s">
        <v>174</v>
      </c>
      <c r="C9" s="26" t="s">
        <v>168</v>
      </c>
      <c r="D9" s="26">
        <v>850080</v>
      </c>
      <c r="E9" s="26">
        <v>288</v>
      </c>
      <c r="F9" s="26">
        <v>2</v>
      </c>
      <c r="G9" s="26">
        <v>2</v>
      </c>
      <c r="H9" s="26">
        <v>288</v>
      </c>
      <c r="I9">
        <v>2</v>
      </c>
      <c r="J9">
        <v>12689</v>
      </c>
      <c r="K9">
        <v>19352</v>
      </c>
      <c r="L9">
        <v>32333</v>
      </c>
      <c r="M9">
        <v>4</v>
      </c>
      <c r="N9" s="323" t="s">
        <v>983</v>
      </c>
      <c r="O9" s="323" t="s">
        <v>984</v>
      </c>
    </row>
    <row r="10" spans="1:15">
      <c r="A10" s="26">
        <v>9</v>
      </c>
      <c r="B10" s="26" t="s">
        <v>175</v>
      </c>
      <c r="C10" s="26" t="s">
        <v>168</v>
      </c>
      <c r="D10" s="26">
        <v>850079</v>
      </c>
      <c r="E10" s="26">
        <v>238</v>
      </c>
      <c r="F10" s="26">
        <v>2</v>
      </c>
      <c r="G10" s="26">
        <v>2</v>
      </c>
      <c r="H10" s="26">
        <v>238</v>
      </c>
      <c r="I10">
        <v>2</v>
      </c>
      <c r="J10">
        <v>12689</v>
      </c>
      <c r="K10">
        <v>19353</v>
      </c>
      <c r="L10">
        <v>32333</v>
      </c>
      <c r="M10">
        <v>4</v>
      </c>
      <c r="N10" s="323" t="s">
        <v>983</v>
      </c>
      <c r="O10" s="323" t="s">
        <v>984</v>
      </c>
    </row>
    <row r="11" spans="1:15">
      <c r="A11" s="26">
        <v>10</v>
      </c>
      <c r="B11" s="26" t="s">
        <v>176</v>
      </c>
      <c r="C11" s="26" t="s">
        <v>168</v>
      </c>
      <c r="D11" s="26">
        <v>850078</v>
      </c>
      <c r="E11" s="26">
        <v>188</v>
      </c>
      <c r="F11" s="26">
        <v>2</v>
      </c>
      <c r="G11" s="26">
        <v>2</v>
      </c>
      <c r="H11" s="26">
        <v>188</v>
      </c>
      <c r="I11">
        <v>2</v>
      </c>
      <c r="J11">
        <v>12689</v>
      </c>
      <c r="K11">
        <v>19354</v>
      </c>
      <c r="L11">
        <v>32333</v>
      </c>
      <c r="M11">
        <v>4</v>
      </c>
      <c r="N11" s="323" t="s">
        <v>983</v>
      </c>
      <c r="O11" s="323" t="s">
        <v>984</v>
      </c>
    </row>
    <row r="12" spans="1:15">
      <c r="A12" s="26">
        <v>11</v>
      </c>
      <c r="B12" s="26" t="s">
        <v>177</v>
      </c>
      <c r="C12" s="26" t="s">
        <v>168</v>
      </c>
      <c r="D12" s="26">
        <v>850077</v>
      </c>
      <c r="E12" s="26">
        <v>138</v>
      </c>
      <c r="F12" s="26">
        <v>3</v>
      </c>
      <c r="G12" s="26">
        <v>3</v>
      </c>
      <c r="H12" s="26">
        <v>138</v>
      </c>
      <c r="I12">
        <v>2</v>
      </c>
      <c r="J12">
        <v>12689</v>
      </c>
      <c r="K12">
        <v>19355</v>
      </c>
      <c r="L12">
        <v>32333</v>
      </c>
      <c r="M12">
        <v>4</v>
      </c>
      <c r="N12" s="323" t="s">
        <v>983</v>
      </c>
      <c r="O12" s="323" t="s">
        <v>984</v>
      </c>
    </row>
    <row r="13" spans="1:15">
      <c r="A13" s="26">
        <v>12</v>
      </c>
      <c r="B13" s="26" t="s">
        <v>178</v>
      </c>
      <c r="C13" s="26" t="s">
        <v>168</v>
      </c>
      <c r="D13" s="26">
        <v>850076</v>
      </c>
      <c r="E13" s="26">
        <v>82</v>
      </c>
      <c r="F13" s="26">
        <v>3</v>
      </c>
      <c r="G13" s="26">
        <v>3</v>
      </c>
      <c r="H13" s="26">
        <v>82</v>
      </c>
      <c r="I13">
        <v>2</v>
      </c>
      <c r="J13">
        <v>12689</v>
      </c>
      <c r="K13">
        <v>19356</v>
      </c>
      <c r="L13">
        <v>32333</v>
      </c>
      <c r="M13">
        <v>4</v>
      </c>
      <c r="N13" s="323" t="s">
        <v>983</v>
      </c>
      <c r="O13" s="323" t="s">
        <v>984</v>
      </c>
    </row>
    <row r="14" spans="1:15">
      <c r="A14" s="26">
        <v>13</v>
      </c>
      <c r="B14" s="26" t="s">
        <v>179</v>
      </c>
      <c r="C14" s="26" t="s">
        <v>168</v>
      </c>
      <c r="D14" s="26">
        <v>1027026</v>
      </c>
      <c r="E14" s="26">
        <v>145</v>
      </c>
      <c r="F14" s="26">
        <v>5</v>
      </c>
      <c r="G14" s="26">
        <v>5</v>
      </c>
      <c r="H14" s="26">
        <v>145</v>
      </c>
      <c r="I14">
        <v>2</v>
      </c>
      <c r="J14">
        <v>12689</v>
      </c>
      <c r="K14">
        <v>19357</v>
      </c>
      <c r="L14">
        <v>32333</v>
      </c>
      <c r="M14">
        <v>4</v>
      </c>
      <c r="N14" s="323" t="s">
        <v>983</v>
      </c>
      <c r="O14" s="323" t="s">
        <v>984</v>
      </c>
    </row>
    <row r="15" spans="1:15">
      <c r="A15" s="26">
        <v>14</v>
      </c>
      <c r="B15" s="26" t="s">
        <v>180</v>
      </c>
      <c r="C15" s="26" t="s">
        <v>168</v>
      </c>
      <c r="D15" s="26">
        <v>769289</v>
      </c>
      <c r="E15" s="26">
        <v>8</v>
      </c>
      <c r="F15" s="26">
        <v>20</v>
      </c>
      <c r="G15" s="26">
        <v>20</v>
      </c>
      <c r="H15" s="26">
        <v>8</v>
      </c>
      <c r="I15">
        <v>2</v>
      </c>
      <c r="J15">
        <v>12689</v>
      </c>
      <c r="K15">
        <v>19358</v>
      </c>
      <c r="L15">
        <v>32333</v>
      </c>
      <c r="M15">
        <v>4</v>
      </c>
      <c r="N15" s="323" t="s">
        <v>983</v>
      </c>
      <c r="O15" s="323" t="s">
        <v>984</v>
      </c>
    </row>
    <row r="16" spans="1:15">
      <c r="A16" s="26">
        <v>15</v>
      </c>
      <c r="B16" s="28" t="s">
        <v>181</v>
      </c>
      <c r="C16" s="28" t="s">
        <v>168</v>
      </c>
      <c r="D16" s="29">
        <v>1027000</v>
      </c>
      <c r="E16" s="29">
        <v>24</v>
      </c>
      <c r="F16" s="29">
        <v>10</v>
      </c>
      <c r="G16" s="29">
        <v>10</v>
      </c>
      <c r="H16" s="29">
        <v>24</v>
      </c>
      <c r="I16">
        <v>2</v>
      </c>
      <c r="J16">
        <v>12689</v>
      </c>
      <c r="K16">
        <v>19359</v>
      </c>
      <c r="L16">
        <v>32333</v>
      </c>
      <c r="M16">
        <v>4</v>
      </c>
      <c r="N16" s="323" t="s">
        <v>983</v>
      </c>
      <c r="O16" s="323" t="s">
        <v>984</v>
      </c>
    </row>
    <row r="17" spans="1:15">
      <c r="A17" s="26">
        <v>16</v>
      </c>
      <c r="B17" s="30" t="s">
        <v>182</v>
      </c>
      <c r="C17" s="30" t="s">
        <v>168</v>
      </c>
      <c r="D17" s="30">
        <v>1037170</v>
      </c>
      <c r="E17" s="31">
        <v>29</v>
      </c>
      <c r="F17" s="31">
        <v>99</v>
      </c>
      <c r="G17" s="31">
        <v>99</v>
      </c>
      <c r="H17" s="31">
        <v>29</v>
      </c>
      <c r="I17">
        <v>2</v>
      </c>
      <c r="J17">
        <v>12689</v>
      </c>
      <c r="K17">
        <v>19360</v>
      </c>
      <c r="L17">
        <v>32333</v>
      </c>
      <c r="M17">
        <v>4</v>
      </c>
      <c r="N17" s="323" t="s">
        <v>983</v>
      </c>
      <c r="O17" s="323" t="s">
        <v>984</v>
      </c>
    </row>
    <row r="18" spans="1:15">
      <c r="A18" s="26">
        <v>17</v>
      </c>
      <c r="B18" s="30" t="s">
        <v>183</v>
      </c>
      <c r="C18" s="30" t="s">
        <v>168</v>
      </c>
      <c r="D18" s="30">
        <v>1037150</v>
      </c>
      <c r="E18" s="31">
        <v>12</v>
      </c>
      <c r="F18" s="31">
        <v>99</v>
      </c>
      <c r="G18" s="31">
        <v>99</v>
      </c>
      <c r="H18" s="31">
        <v>12</v>
      </c>
      <c r="I18">
        <v>2</v>
      </c>
      <c r="J18">
        <v>12689</v>
      </c>
      <c r="K18">
        <v>19361</v>
      </c>
      <c r="L18">
        <v>32333</v>
      </c>
      <c r="M18">
        <v>4</v>
      </c>
      <c r="N18" s="323" t="s">
        <v>983</v>
      </c>
      <c r="O18" s="323" t="s">
        <v>984</v>
      </c>
    </row>
  </sheetData>
  <pageMargins left="0.75" right="0.75" top="1" bottom="1" header="0.511805555555556" footer="0.511805555555556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1"/>
  <sheetViews>
    <sheetView tabSelected="1" workbookViewId="0">
      <selection activeCell="E24" sqref="E24"/>
    </sheetView>
  </sheetViews>
  <sheetFormatPr defaultColWidth="9" defaultRowHeight="13.5"/>
  <cols>
    <col min="2" max="2" width="24.5" customWidth="1"/>
    <col min="7" max="7" width="10.375"/>
    <col min="12" max="12" width="23.375" customWidth="1"/>
  </cols>
  <sheetData>
    <row r="1" ht="36" spans="1:13">
      <c r="A1" s="1" t="s">
        <v>985</v>
      </c>
      <c r="B1" s="1" t="s">
        <v>986</v>
      </c>
      <c r="C1" s="1" t="s">
        <v>136</v>
      </c>
      <c r="D1" s="1" t="s">
        <v>163</v>
      </c>
      <c r="E1" s="2" t="s">
        <v>987</v>
      </c>
      <c r="F1" s="1" t="s">
        <v>100</v>
      </c>
      <c r="G1" s="1" t="s">
        <v>492</v>
      </c>
      <c r="H1" s="2" t="s">
        <v>988</v>
      </c>
      <c r="I1" s="1" t="s">
        <v>989</v>
      </c>
      <c r="J1" s="2" t="s">
        <v>990</v>
      </c>
      <c r="K1" s="1" t="s">
        <v>991</v>
      </c>
      <c r="L1" s="1" t="s">
        <v>992</v>
      </c>
      <c r="M1" s="1" t="s">
        <v>403</v>
      </c>
    </row>
    <row r="2" ht="16.5" spans="1:13">
      <c r="A2" s="3" t="s">
        <v>993</v>
      </c>
      <c r="B2" s="4" t="s">
        <v>994</v>
      </c>
      <c r="C2" s="4" t="s">
        <v>995</v>
      </c>
      <c r="D2" s="4">
        <v>1038028</v>
      </c>
      <c r="E2" s="4">
        <v>61992</v>
      </c>
      <c r="F2" s="5">
        <v>1</v>
      </c>
      <c r="G2" s="6">
        <v>5e-5</v>
      </c>
      <c r="H2" s="7">
        <f t="shared" ref="H2:H20" si="0">E2*G2</f>
        <v>3.0996</v>
      </c>
      <c r="I2" s="19">
        <f>SUM(H2:H20)</f>
        <v>314.54785</v>
      </c>
      <c r="J2" s="20">
        <v>298</v>
      </c>
      <c r="K2" s="21">
        <f>1-J2/I2</f>
        <v>0.0526083710316253</v>
      </c>
      <c r="L2" s="22" t="s">
        <v>996</v>
      </c>
      <c r="M2" s="23"/>
    </row>
    <row r="3" ht="16.5" spans="1:13">
      <c r="A3" s="3"/>
      <c r="B3" s="4" t="s">
        <v>997</v>
      </c>
      <c r="C3" s="4" t="s">
        <v>995</v>
      </c>
      <c r="D3" s="4">
        <v>1027808</v>
      </c>
      <c r="E3" s="4">
        <v>7200</v>
      </c>
      <c r="F3" s="5">
        <v>1</v>
      </c>
      <c r="G3" s="6">
        <v>0.0001</v>
      </c>
      <c r="H3" s="7">
        <f t="shared" si="0"/>
        <v>0.72</v>
      </c>
      <c r="I3" s="19"/>
      <c r="J3" s="20"/>
      <c r="K3" s="21"/>
      <c r="L3" s="22" t="s">
        <v>996</v>
      </c>
      <c r="M3" s="23"/>
    </row>
    <row r="4" ht="16.5" spans="1:13">
      <c r="A4" s="3"/>
      <c r="B4" s="8" t="s">
        <v>998</v>
      </c>
      <c r="C4" s="8" t="s">
        <v>995</v>
      </c>
      <c r="D4" s="8" t="s">
        <v>999</v>
      </c>
      <c r="E4" s="8">
        <v>5888</v>
      </c>
      <c r="F4" s="9">
        <v>1</v>
      </c>
      <c r="G4" s="10">
        <v>0.001</v>
      </c>
      <c r="H4" s="11">
        <f t="shared" si="0"/>
        <v>5.888</v>
      </c>
      <c r="I4" s="19"/>
      <c r="J4" s="20"/>
      <c r="K4" s="21"/>
      <c r="L4" s="22" t="s">
        <v>996</v>
      </c>
      <c r="M4" s="23"/>
    </row>
    <row r="5" ht="16.5" spans="1:13">
      <c r="A5" s="3"/>
      <c r="B5" s="12" t="s">
        <v>1000</v>
      </c>
      <c r="C5" s="4" t="s">
        <v>995</v>
      </c>
      <c r="D5" s="4">
        <v>1033003</v>
      </c>
      <c r="E5" s="4">
        <v>10000</v>
      </c>
      <c r="F5" s="5">
        <v>1</v>
      </c>
      <c r="G5" s="6">
        <v>0.0002</v>
      </c>
      <c r="H5" s="7">
        <f t="shared" si="0"/>
        <v>2</v>
      </c>
      <c r="I5" s="19"/>
      <c r="J5" s="20"/>
      <c r="K5" s="21"/>
      <c r="L5" s="22" t="s">
        <v>996</v>
      </c>
      <c r="M5" s="24"/>
    </row>
    <row r="6" ht="16.5" spans="1:13">
      <c r="A6" s="3"/>
      <c r="B6" s="4" t="s">
        <v>1001</v>
      </c>
      <c r="C6" s="4" t="s">
        <v>995</v>
      </c>
      <c r="D6" s="4">
        <v>742178</v>
      </c>
      <c r="E6" s="4">
        <v>8700</v>
      </c>
      <c r="F6" s="5">
        <v>1</v>
      </c>
      <c r="G6" s="6">
        <v>0.0003</v>
      </c>
      <c r="H6" s="7">
        <f t="shared" si="0"/>
        <v>2.61</v>
      </c>
      <c r="I6" s="19"/>
      <c r="J6" s="20"/>
      <c r="K6" s="21"/>
      <c r="L6" s="22" t="s">
        <v>996</v>
      </c>
      <c r="M6" s="3"/>
    </row>
    <row r="7" ht="16.5" spans="1:13">
      <c r="A7" s="3" t="s">
        <v>1002</v>
      </c>
      <c r="B7" s="4" t="s">
        <v>1003</v>
      </c>
      <c r="C7" s="4" t="s">
        <v>995</v>
      </c>
      <c r="D7" s="4">
        <v>820300</v>
      </c>
      <c r="E7" s="4">
        <v>8280</v>
      </c>
      <c r="F7" s="5">
        <v>1</v>
      </c>
      <c r="G7" s="6">
        <v>0.001</v>
      </c>
      <c r="H7" s="7">
        <f t="shared" si="0"/>
        <v>8.28</v>
      </c>
      <c r="I7" s="19"/>
      <c r="J7" s="20"/>
      <c r="K7" s="21"/>
      <c r="L7" s="22" t="s">
        <v>996</v>
      </c>
      <c r="M7" s="3"/>
    </row>
    <row r="8" ht="16.5" spans="1:13">
      <c r="A8" s="3"/>
      <c r="B8" s="4" t="s">
        <v>1004</v>
      </c>
      <c r="C8" s="4" t="s">
        <v>995</v>
      </c>
      <c r="D8" s="4">
        <v>1027738</v>
      </c>
      <c r="E8" s="4">
        <v>8100</v>
      </c>
      <c r="F8" s="5">
        <v>1</v>
      </c>
      <c r="G8" s="6">
        <v>0.001</v>
      </c>
      <c r="H8" s="7">
        <f t="shared" si="0"/>
        <v>8.1</v>
      </c>
      <c r="I8" s="19"/>
      <c r="J8" s="20"/>
      <c r="K8" s="21"/>
      <c r="L8" s="22" t="s">
        <v>996</v>
      </c>
      <c r="M8" s="3"/>
    </row>
    <row r="9" ht="16.5" spans="1:13">
      <c r="A9" s="3"/>
      <c r="B9" s="12" t="s">
        <v>1005</v>
      </c>
      <c r="C9" s="12" t="s">
        <v>995</v>
      </c>
      <c r="D9" s="12">
        <v>1038026</v>
      </c>
      <c r="E9" s="12">
        <v>6888</v>
      </c>
      <c r="F9" s="13">
        <v>1</v>
      </c>
      <c r="G9" s="14">
        <v>0.001</v>
      </c>
      <c r="H9" s="15">
        <f t="shared" si="0"/>
        <v>6.888</v>
      </c>
      <c r="I9" s="19"/>
      <c r="J9" s="20"/>
      <c r="K9" s="21"/>
      <c r="L9" s="22" t="s">
        <v>996</v>
      </c>
      <c r="M9" s="3"/>
    </row>
    <row r="10" ht="16.5" spans="1:13">
      <c r="A10" s="3"/>
      <c r="B10" s="4" t="s">
        <v>1006</v>
      </c>
      <c r="C10" s="4" t="s">
        <v>995</v>
      </c>
      <c r="D10" s="4">
        <v>723002</v>
      </c>
      <c r="E10" s="4">
        <v>2700</v>
      </c>
      <c r="F10" s="5">
        <v>1</v>
      </c>
      <c r="G10" s="6">
        <v>0.005</v>
      </c>
      <c r="H10" s="7">
        <f t="shared" si="0"/>
        <v>13.5</v>
      </c>
      <c r="I10" s="19"/>
      <c r="J10" s="20"/>
      <c r="K10" s="21"/>
      <c r="L10" s="22" t="s">
        <v>996</v>
      </c>
      <c r="M10" s="3"/>
    </row>
    <row r="11" ht="16.5" spans="1:13">
      <c r="A11" s="3"/>
      <c r="B11" s="12" t="s">
        <v>1007</v>
      </c>
      <c r="C11" s="4" t="s">
        <v>995</v>
      </c>
      <c r="D11" s="4">
        <v>1027809</v>
      </c>
      <c r="E11" s="4">
        <v>3600</v>
      </c>
      <c r="F11" s="5">
        <v>1</v>
      </c>
      <c r="G11" s="6">
        <v>0.005</v>
      </c>
      <c r="H11" s="7">
        <f t="shared" si="0"/>
        <v>18</v>
      </c>
      <c r="I11" s="19"/>
      <c r="J11" s="20"/>
      <c r="K11" s="21"/>
      <c r="L11" s="22" t="s">
        <v>996</v>
      </c>
      <c r="M11" s="3"/>
    </row>
    <row r="12" ht="16.5" spans="1:13">
      <c r="A12" s="3"/>
      <c r="B12" s="4" t="s">
        <v>1008</v>
      </c>
      <c r="C12" s="4" t="s">
        <v>995</v>
      </c>
      <c r="D12" s="4">
        <v>1027811</v>
      </c>
      <c r="E12" s="4">
        <v>2450</v>
      </c>
      <c r="F12" s="5">
        <v>1</v>
      </c>
      <c r="G12" s="6">
        <v>0.006</v>
      </c>
      <c r="H12" s="7">
        <f t="shared" si="0"/>
        <v>14.7</v>
      </c>
      <c r="I12" s="19"/>
      <c r="J12" s="20"/>
      <c r="K12" s="21"/>
      <c r="L12" s="22" t="s">
        <v>996</v>
      </c>
      <c r="M12" s="3"/>
    </row>
    <row r="13" ht="16.5" spans="1:13">
      <c r="A13" s="3"/>
      <c r="B13" s="4" t="s">
        <v>1009</v>
      </c>
      <c r="C13" s="4" t="s">
        <v>995</v>
      </c>
      <c r="D13" s="4">
        <v>1028965</v>
      </c>
      <c r="E13" s="4">
        <v>1400</v>
      </c>
      <c r="F13" s="5">
        <v>1</v>
      </c>
      <c r="G13" s="6">
        <v>0.008</v>
      </c>
      <c r="H13" s="7">
        <f t="shared" si="0"/>
        <v>11.2</v>
      </c>
      <c r="I13" s="19"/>
      <c r="J13" s="20"/>
      <c r="K13" s="21"/>
      <c r="L13" s="22" t="s">
        <v>1010</v>
      </c>
      <c r="M13" s="3"/>
    </row>
    <row r="14" ht="16.5" spans="1:13">
      <c r="A14" s="3"/>
      <c r="B14" s="4" t="s">
        <v>1011</v>
      </c>
      <c r="C14" s="4" t="s">
        <v>995</v>
      </c>
      <c r="D14" s="4">
        <v>1028971</v>
      </c>
      <c r="E14" s="4">
        <v>1000</v>
      </c>
      <c r="F14" s="5">
        <v>1</v>
      </c>
      <c r="G14" s="6">
        <v>0.025</v>
      </c>
      <c r="H14" s="7">
        <f t="shared" si="0"/>
        <v>25</v>
      </c>
      <c r="I14" s="19"/>
      <c r="J14" s="20"/>
      <c r="K14" s="21"/>
      <c r="L14" s="22" t="s">
        <v>996</v>
      </c>
      <c r="M14" s="3"/>
    </row>
    <row r="15" ht="16.5" spans="1:13">
      <c r="A15" s="16" t="s">
        <v>1012</v>
      </c>
      <c r="B15" s="17" t="s">
        <v>1013</v>
      </c>
      <c r="C15" s="4" t="s">
        <v>995</v>
      </c>
      <c r="D15" s="4">
        <v>1027994</v>
      </c>
      <c r="E15" s="4">
        <v>490</v>
      </c>
      <c r="F15" s="5">
        <v>1</v>
      </c>
      <c r="G15" s="6">
        <v>0.05</v>
      </c>
      <c r="H15" s="7">
        <f t="shared" si="0"/>
        <v>24.5</v>
      </c>
      <c r="I15" s="19"/>
      <c r="J15" s="20"/>
      <c r="K15" s="21"/>
      <c r="L15" s="22" t="s">
        <v>1010</v>
      </c>
      <c r="M15" s="3"/>
    </row>
    <row r="16" ht="16.5" spans="1:13">
      <c r="A16" s="16"/>
      <c r="B16" s="17" t="s">
        <v>1014</v>
      </c>
      <c r="C16" s="4" t="s">
        <v>995</v>
      </c>
      <c r="D16" s="4">
        <v>1037234</v>
      </c>
      <c r="E16" s="4">
        <v>360</v>
      </c>
      <c r="F16" s="5">
        <v>1</v>
      </c>
      <c r="G16" s="6">
        <v>0.075</v>
      </c>
      <c r="H16" s="7">
        <f t="shared" si="0"/>
        <v>27</v>
      </c>
      <c r="I16" s="19"/>
      <c r="J16" s="20"/>
      <c r="K16" s="21"/>
      <c r="L16" s="22" t="s">
        <v>1010</v>
      </c>
      <c r="M16" s="3"/>
    </row>
    <row r="17" ht="16.5" spans="1:13">
      <c r="A17" s="16"/>
      <c r="B17" s="324" t="s">
        <v>1015</v>
      </c>
      <c r="C17" s="4" t="s">
        <v>995</v>
      </c>
      <c r="D17" s="4">
        <v>1028969</v>
      </c>
      <c r="E17" s="4">
        <v>270</v>
      </c>
      <c r="F17" s="5">
        <v>1</v>
      </c>
      <c r="G17" s="6">
        <v>0.185</v>
      </c>
      <c r="H17" s="7">
        <f t="shared" si="0"/>
        <v>49.95</v>
      </c>
      <c r="I17" s="19"/>
      <c r="J17" s="20"/>
      <c r="K17" s="21"/>
      <c r="L17" s="22"/>
      <c r="M17" s="3"/>
    </row>
    <row r="18" ht="16.5" spans="1:13">
      <c r="A18" s="16"/>
      <c r="B18" s="324" t="s">
        <v>1016</v>
      </c>
      <c r="C18" s="4" t="s">
        <v>995</v>
      </c>
      <c r="D18" s="4">
        <v>1028961</v>
      </c>
      <c r="E18" s="4">
        <v>28</v>
      </c>
      <c r="F18" s="5">
        <v>1</v>
      </c>
      <c r="G18" s="6">
        <v>0.185</v>
      </c>
      <c r="H18" s="7">
        <f t="shared" si="0"/>
        <v>5.18</v>
      </c>
      <c r="I18" s="19"/>
      <c r="J18" s="20"/>
      <c r="K18" s="21"/>
      <c r="L18" s="22"/>
      <c r="M18" s="24"/>
    </row>
    <row r="19" spans="1:12">
      <c r="A19" s="16"/>
      <c r="B19" s="324" t="s">
        <v>1017</v>
      </c>
      <c r="C19" s="4" t="s">
        <v>995</v>
      </c>
      <c r="D19" s="4">
        <v>1026946</v>
      </c>
      <c r="E19" s="4">
        <v>270</v>
      </c>
      <c r="F19" s="5">
        <v>270</v>
      </c>
      <c r="G19" s="6">
        <v>0.2</v>
      </c>
      <c r="H19" s="7">
        <f t="shared" si="0"/>
        <v>54</v>
      </c>
      <c r="I19" s="19"/>
      <c r="J19" s="20"/>
      <c r="K19" s="21"/>
      <c r="L19" s="22"/>
    </row>
    <row r="20" spans="1:12">
      <c r="A20" s="16"/>
      <c r="B20" s="17" t="s">
        <v>1018</v>
      </c>
      <c r="C20" s="4" t="s">
        <v>995</v>
      </c>
      <c r="D20" s="4">
        <v>1028968</v>
      </c>
      <c r="E20" s="4">
        <v>135</v>
      </c>
      <c r="F20" s="5">
        <v>1</v>
      </c>
      <c r="G20" s="6">
        <f>1-SUM(G2:G19)</f>
        <v>0.25135</v>
      </c>
      <c r="H20" s="7">
        <f t="shared" si="0"/>
        <v>33.93225</v>
      </c>
      <c r="I20" s="19"/>
      <c r="J20" s="20"/>
      <c r="K20" s="21"/>
      <c r="L20" s="22"/>
    </row>
    <row r="21" spans="7:7">
      <c r="G21" s="18">
        <f>SUM(G$2:$G20)</f>
        <v>1</v>
      </c>
    </row>
  </sheetData>
  <mergeCells count="6">
    <mergeCell ref="A2:A6"/>
    <mergeCell ref="A7:A14"/>
    <mergeCell ref="A15:A20"/>
    <mergeCell ref="I2:I20"/>
    <mergeCell ref="J2:J20"/>
    <mergeCell ref="K2:K20"/>
  </mergeCells>
  <pageMargins left="0.75" right="0.75" top="1" bottom="1" header="0.511805555555556" footer="0.511805555555556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30"/>
  <sheetViews>
    <sheetView topLeftCell="A64" workbookViewId="0">
      <selection activeCell="B79" sqref="B79:J96"/>
    </sheetView>
  </sheetViews>
  <sheetFormatPr defaultColWidth="9" defaultRowHeight="13.5"/>
  <cols>
    <col min="1" max="1" width="18.875" customWidth="1"/>
    <col min="2" max="2" width="13.625" customWidth="1"/>
    <col min="3" max="3" width="17.75" customWidth="1"/>
    <col min="4" max="4" width="14.625" customWidth="1"/>
    <col min="5" max="5" width="16.25" customWidth="1"/>
    <col min="6" max="6" width="36.375" customWidth="1"/>
    <col min="7" max="7" width="18.625" customWidth="1"/>
    <col min="8" max="8" width="15.125" customWidth="1"/>
    <col min="9" max="9" width="14.25" customWidth="1"/>
    <col min="10" max="10" width="10.75" customWidth="1"/>
    <col min="11" max="11" width="10.875" customWidth="1"/>
    <col min="12" max="12" width="22.25" customWidth="1"/>
  </cols>
  <sheetData>
    <row r="1" spans="1:2">
      <c r="A1" s="285" t="s">
        <v>22</v>
      </c>
      <c r="B1" s="286"/>
    </row>
    <row r="2" spans="1:2">
      <c r="A2" s="286"/>
      <c r="B2" s="286" t="s">
        <v>23</v>
      </c>
    </row>
    <row r="3" spans="1:2">
      <c r="A3" s="285" t="s">
        <v>24</v>
      </c>
      <c r="B3" s="286"/>
    </row>
    <row r="4" spans="1:2">
      <c r="A4" s="286"/>
      <c r="B4" s="286" t="s">
        <v>25</v>
      </c>
    </row>
    <row r="5" spans="1:2">
      <c r="A5" s="285" t="s">
        <v>26</v>
      </c>
      <c r="B5" s="286"/>
    </row>
    <row r="6" spans="1:12">
      <c r="A6" s="286"/>
      <c r="B6" s="286" t="s">
        <v>27</v>
      </c>
      <c r="I6" s="56" t="s">
        <v>28</v>
      </c>
      <c r="J6" s="56" t="s">
        <v>29</v>
      </c>
      <c r="K6" s="295"/>
      <c r="L6" s="295"/>
    </row>
    <row r="7" customFormat="1" spans="1:13">
      <c r="A7" s="285" t="s">
        <v>30</v>
      </c>
      <c r="B7" s="287"/>
      <c r="I7" s="295"/>
      <c r="J7" s="56" t="s">
        <v>31</v>
      </c>
      <c r="K7" s="295"/>
      <c r="L7" s="295"/>
      <c r="M7" s="295"/>
    </row>
    <row r="8" customFormat="1" spans="2:13">
      <c r="B8" s="287" t="s">
        <v>32</v>
      </c>
      <c r="I8" s="295"/>
      <c r="J8" s="56" t="s">
        <v>33</v>
      </c>
      <c r="K8" s="295"/>
      <c r="L8" s="295"/>
      <c r="M8" s="295"/>
    </row>
    <row r="9" customFormat="1" spans="3:13">
      <c r="C9" t="s">
        <v>34</v>
      </c>
      <c r="J9" s="56" t="s">
        <v>35</v>
      </c>
      <c r="K9" s="295"/>
      <c r="L9" s="295"/>
      <c r="M9" s="295"/>
    </row>
    <row r="10" spans="1:2">
      <c r="A10" s="285" t="s">
        <v>36</v>
      </c>
      <c r="B10" s="286"/>
    </row>
    <row r="11" spans="1:2">
      <c r="A11" s="286"/>
      <c r="B11" s="286" t="s">
        <v>37</v>
      </c>
    </row>
    <row r="12" spans="3:3">
      <c r="C12" t="s">
        <v>38</v>
      </c>
    </row>
    <row r="13" spans="4:4">
      <c r="D13" t="s">
        <v>39</v>
      </c>
    </row>
    <row r="14" spans="4:4">
      <c r="D14" t="s">
        <v>40</v>
      </c>
    </row>
    <row r="15" spans="5:8">
      <c r="E15" s="121"/>
      <c r="F15" s="183" t="s">
        <v>41</v>
      </c>
      <c r="G15" s="183" t="s">
        <v>42</v>
      </c>
      <c r="H15" s="25" t="s">
        <v>43</v>
      </c>
    </row>
    <row r="16" customFormat="1" spans="5:8">
      <c r="E16" s="121" t="s">
        <v>44</v>
      </c>
      <c r="F16" s="288">
        <v>1</v>
      </c>
      <c r="G16" s="288">
        <v>1</v>
      </c>
      <c r="H16" s="289">
        <v>1</v>
      </c>
    </row>
    <row r="17" spans="5:8">
      <c r="E17" s="290" t="s">
        <v>45</v>
      </c>
      <c r="F17" s="291">
        <v>0.3</v>
      </c>
      <c r="G17" s="288">
        <v>1</v>
      </c>
      <c r="H17" s="121">
        <v>10</v>
      </c>
    </row>
    <row r="18" spans="5:8">
      <c r="E18" s="121" t="s">
        <v>46</v>
      </c>
      <c r="F18" s="291">
        <v>0.2</v>
      </c>
      <c r="G18" s="288">
        <v>1</v>
      </c>
      <c r="H18" s="121">
        <v>15</v>
      </c>
    </row>
    <row r="19" spans="5:8">
      <c r="E19" s="121" t="s">
        <v>47</v>
      </c>
      <c r="F19" s="291">
        <v>0.15</v>
      </c>
      <c r="G19" s="288">
        <v>1</v>
      </c>
      <c r="H19" s="121">
        <v>20</v>
      </c>
    </row>
    <row r="20" spans="5:8">
      <c r="E20" s="121" t="s">
        <v>48</v>
      </c>
      <c r="F20" s="291">
        <v>0.12</v>
      </c>
      <c r="G20" s="288">
        <v>1</v>
      </c>
      <c r="H20" s="121">
        <v>25</v>
      </c>
    </row>
    <row r="21" spans="5:8">
      <c r="E21" s="121" t="s">
        <v>49</v>
      </c>
      <c r="F21" s="291">
        <v>0.1</v>
      </c>
      <c r="G21" s="288">
        <v>1</v>
      </c>
      <c r="H21" s="121">
        <v>30</v>
      </c>
    </row>
    <row r="22" spans="5:8">
      <c r="E22" s="121" t="s">
        <v>50</v>
      </c>
      <c r="F22" s="291">
        <v>0.06</v>
      </c>
      <c r="G22" s="288">
        <v>1</v>
      </c>
      <c r="H22" s="121">
        <v>40</v>
      </c>
    </row>
    <row r="23" customFormat="1" spans="5:8">
      <c r="E23" s="121" t="s">
        <v>51</v>
      </c>
      <c r="F23" s="291">
        <v>0.04</v>
      </c>
      <c r="G23" s="288">
        <v>1</v>
      </c>
      <c r="H23" s="121">
        <v>60</v>
      </c>
    </row>
    <row r="24" customFormat="1" spans="5:8">
      <c r="E24" s="121" t="s">
        <v>52</v>
      </c>
      <c r="F24" s="291">
        <v>0.03</v>
      </c>
      <c r="G24" s="288">
        <v>1</v>
      </c>
      <c r="H24" s="121">
        <v>100</v>
      </c>
    </row>
    <row r="25" customFormat="1" spans="9:9">
      <c r="I25">
        <f>H16*G16*30+H17*G17*F17+H18*G18*F18+H19*G19*F19+H20*G20*F20+H21*G21*F21+H22*G22*F22+H23*G23*F23+H24*G24*F24</f>
        <v>52.8</v>
      </c>
    </row>
    <row r="26" spans="4:5">
      <c r="D26" t="s">
        <v>53</v>
      </c>
      <c r="E26" s="292" t="s">
        <v>54</v>
      </c>
    </row>
    <row r="27" spans="3:3">
      <c r="C27" t="s">
        <v>55</v>
      </c>
    </row>
    <row r="28" spans="4:4">
      <c r="D28" t="s">
        <v>56</v>
      </c>
    </row>
    <row r="29" spans="5:5">
      <c r="E29" t="s">
        <v>57</v>
      </c>
    </row>
    <row r="30" spans="4:5">
      <c r="D30" t="s">
        <v>53</v>
      </c>
      <c r="E30" t="s">
        <v>58</v>
      </c>
    </row>
    <row r="31" spans="3:3">
      <c r="C31" t="s">
        <v>59</v>
      </c>
    </row>
    <row r="32" spans="2:2">
      <c r="B32" t="s">
        <v>60</v>
      </c>
    </row>
    <row r="33" spans="3:3">
      <c r="C33" t="s">
        <v>61</v>
      </c>
    </row>
    <row r="34" customFormat="1" spans="3:3">
      <c r="C34" t="s">
        <v>62</v>
      </c>
    </row>
    <row r="35" customFormat="1" spans="4:10">
      <c r="D35" s="38" t="s">
        <v>63</v>
      </c>
      <c r="E35" s="38" t="s">
        <v>64</v>
      </c>
      <c r="F35" s="38" t="s">
        <v>65</v>
      </c>
      <c r="G35" s="38" t="s">
        <v>66</v>
      </c>
      <c r="H35" s="38" t="s">
        <v>67</v>
      </c>
      <c r="I35" s="38" t="s">
        <v>68</v>
      </c>
      <c r="J35" s="38" t="s">
        <v>69</v>
      </c>
    </row>
    <row r="36" customFormat="1" spans="4:10">
      <c r="D36" s="38" t="s">
        <v>70</v>
      </c>
      <c r="E36" s="38">
        <v>250</v>
      </c>
      <c r="F36" s="38">
        <v>500</v>
      </c>
      <c r="G36" s="38">
        <v>750</v>
      </c>
      <c r="H36" s="38">
        <v>900</v>
      </c>
      <c r="I36" s="38">
        <v>1200</v>
      </c>
      <c r="J36" s="38">
        <f>SUM(E36:I36)</f>
        <v>3600</v>
      </c>
    </row>
    <row r="37" customFormat="1" spans="4:10">
      <c r="D37" s="38" t="s">
        <v>71</v>
      </c>
      <c r="E37" s="38">
        <v>300</v>
      </c>
      <c r="F37" s="38">
        <v>580</v>
      </c>
      <c r="G37" s="38">
        <v>850</v>
      </c>
      <c r="H37" s="38">
        <v>1000</v>
      </c>
      <c r="I37" s="38">
        <v>1300</v>
      </c>
      <c r="J37" s="38">
        <f>SUM(E37:I37)</f>
        <v>4030</v>
      </c>
    </row>
    <row r="38" customFormat="1" spans="4:10">
      <c r="D38" s="38" t="s">
        <v>72</v>
      </c>
      <c r="E38" s="38">
        <v>200</v>
      </c>
      <c r="F38" s="38">
        <v>420</v>
      </c>
      <c r="G38" s="38">
        <v>650</v>
      </c>
      <c r="H38" s="38">
        <v>800</v>
      </c>
      <c r="I38" s="38">
        <v>1100</v>
      </c>
      <c r="J38" s="38">
        <f>SUM(E38:I38)</f>
        <v>3170</v>
      </c>
    </row>
    <row r="39" customFormat="1" spans="8:10">
      <c r="H39" t="s">
        <v>73</v>
      </c>
      <c r="I39">
        <f>SUM(E36:I38)</f>
        <v>10800</v>
      </c>
      <c r="J39" t="s">
        <v>74</v>
      </c>
    </row>
    <row r="40" customFormat="1" spans="8:9">
      <c r="H40" t="s">
        <v>75</v>
      </c>
      <c r="I40">
        <f>SUM(52.8*3+100*3+100)*14</f>
        <v>7817.6</v>
      </c>
    </row>
    <row r="41" spans="3:3">
      <c r="C41" t="s">
        <v>76</v>
      </c>
    </row>
    <row r="42" spans="3:3">
      <c r="C42" t="s">
        <v>77</v>
      </c>
    </row>
    <row r="43" spans="4:4">
      <c r="D43" t="s">
        <v>78</v>
      </c>
    </row>
    <row r="44" spans="3:3">
      <c r="C44" t="s">
        <v>79</v>
      </c>
    </row>
    <row r="45" spans="3:5">
      <c r="C45" s="37" t="s">
        <v>80</v>
      </c>
      <c r="D45" s="37"/>
      <c r="E45" s="37"/>
    </row>
    <row r="46" spans="5:7">
      <c r="E46" s="27" t="s">
        <v>81</v>
      </c>
      <c r="F46" s="27" t="s">
        <v>82</v>
      </c>
      <c r="G46" s="27" t="s">
        <v>83</v>
      </c>
    </row>
    <row r="47" customFormat="1" spans="5:7">
      <c r="E47" s="27" t="s">
        <v>84</v>
      </c>
      <c r="F47" s="27">
        <v>10</v>
      </c>
      <c r="G47" s="27">
        <f>F47*10</f>
        <v>100</v>
      </c>
    </row>
    <row r="48" customFormat="1" spans="5:7">
      <c r="E48" s="27" t="s">
        <v>85</v>
      </c>
      <c r="F48" s="27">
        <v>10</v>
      </c>
      <c r="G48" s="27">
        <f t="shared" ref="G48:G56" si="0">F48*10</f>
        <v>100</v>
      </c>
    </row>
    <row r="49" customFormat="1" spans="5:7">
      <c r="E49" s="27" t="s">
        <v>86</v>
      </c>
      <c r="F49" s="27">
        <v>10</v>
      </c>
      <c r="G49" s="27">
        <f t="shared" si="0"/>
        <v>100</v>
      </c>
    </row>
    <row r="50" customFormat="1" spans="5:7">
      <c r="E50" s="27" t="s">
        <v>87</v>
      </c>
      <c r="F50" s="27">
        <v>10</v>
      </c>
      <c r="G50" s="27">
        <f t="shared" si="0"/>
        <v>100</v>
      </c>
    </row>
    <row r="51" customFormat="1" spans="5:7">
      <c r="E51" s="27" t="s">
        <v>88</v>
      </c>
      <c r="F51" s="27">
        <v>10</v>
      </c>
      <c r="G51" s="27">
        <f t="shared" si="0"/>
        <v>100</v>
      </c>
    </row>
    <row r="52" customFormat="1" spans="5:7">
      <c r="E52" s="27" t="s">
        <v>89</v>
      </c>
      <c r="F52" s="27">
        <v>20</v>
      </c>
      <c r="G52" s="27">
        <f t="shared" si="0"/>
        <v>200</v>
      </c>
    </row>
    <row r="53" customFormat="1" spans="5:7">
      <c r="E53" s="27" t="s">
        <v>90</v>
      </c>
      <c r="F53" s="27">
        <v>20</v>
      </c>
      <c r="G53" s="27">
        <f t="shared" si="0"/>
        <v>200</v>
      </c>
    </row>
    <row r="54" customFormat="1" spans="5:7">
      <c r="E54" s="27" t="s">
        <v>91</v>
      </c>
      <c r="F54" s="27">
        <v>20</v>
      </c>
      <c r="G54" s="27">
        <f t="shared" si="0"/>
        <v>200</v>
      </c>
    </row>
    <row r="55" customFormat="1" spans="5:7">
      <c r="E55" s="27" t="s">
        <v>92</v>
      </c>
      <c r="F55" s="27">
        <v>20</v>
      </c>
      <c r="G55" s="27">
        <f t="shared" si="0"/>
        <v>200</v>
      </c>
    </row>
    <row r="56" customFormat="1" spans="5:7">
      <c r="E56" s="27" t="s">
        <v>93</v>
      </c>
      <c r="F56" s="27">
        <v>30</v>
      </c>
      <c r="G56" s="27">
        <f t="shared" si="0"/>
        <v>300</v>
      </c>
    </row>
    <row r="57" customFormat="1" spans="5:7">
      <c r="E57" s="27"/>
      <c r="F57" s="27" t="s">
        <v>94</v>
      </c>
      <c r="G57" s="27">
        <f>SUM(G47:G56)</f>
        <v>1600</v>
      </c>
    </row>
    <row r="58" customFormat="1" spans="2:2">
      <c r="B58" t="s">
        <v>95</v>
      </c>
    </row>
    <row r="59" spans="3:3">
      <c r="C59" t="s">
        <v>96</v>
      </c>
    </row>
    <row r="61" spans="1:11">
      <c r="A61" s="293" t="s">
        <v>97</v>
      </c>
      <c r="B61" s="294"/>
      <c r="C61" s="294"/>
      <c r="D61" s="294"/>
      <c r="E61" s="294"/>
      <c r="F61" s="294"/>
      <c r="G61" s="294"/>
      <c r="H61" s="294"/>
      <c r="I61" s="294"/>
      <c r="J61" s="294"/>
      <c r="K61" s="294"/>
    </row>
    <row r="62" spans="1:11">
      <c r="A62" s="294"/>
      <c r="B62" s="38"/>
      <c r="C62" s="38" t="s">
        <v>98</v>
      </c>
      <c r="D62" s="38" t="s">
        <v>99</v>
      </c>
      <c r="E62" s="38" t="s">
        <v>100</v>
      </c>
      <c r="F62" s="38" t="s">
        <v>101</v>
      </c>
      <c r="G62" s="38" t="s">
        <v>102</v>
      </c>
      <c r="H62" s="38" t="s">
        <v>103</v>
      </c>
      <c r="I62" s="38" t="s">
        <v>104</v>
      </c>
      <c r="J62" s="296" t="s">
        <v>105</v>
      </c>
      <c r="K62" s="296" t="s">
        <v>106</v>
      </c>
    </row>
    <row r="63" spans="1:11">
      <c r="A63" s="294"/>
      <c r="B63" s="38" t="s">
        <v>107</v>
      </c>
      <c r="C63" s="38" t="s">
        <v>108</v>
      </c>
      <c r="D63" s="38" t="s">
        <v>109</v>
      </c>
      <c r="E63" s="38">
        <v>1</v>
      </c>
      <c r="F63" s="38" t="s">
        <v>110</v>
      </c>
      <c r="G63" s="38" t="s">
        <v>111</v>
      </c>
      <c r="H63" s="38" t="s">
        <v>112</v>
      </c>
      <c r="I63" s="38" t="s">
        <v>113</v>
      </c>
      <c r="J63" s="296" t="s">
        <v>114</v>
      </c>
      <c r="K63" s="296" t="s">
        <v>115</v>
      </c>
    </row>
    <row r="65" spans="2:6">
      <c r="B65" s="38"/>
      <c r="C65" s="38" t="s">
        <v>116</v>
      </c>
      <c r="D65" s="38" t="s">
        <v>103</v>
      </c>
      <c r="E65" s="286"/>
      <c r="F65" s="286"/>
    </row>
    <row r="66" spans="2:6">
      <c r="B66" s="38" t="s">
        <v>117</v>
      </c>
      <c r="C66" s="38" t="s">
        <v>118</v>
      </c>
      <c r="D66" s="179" t="s">
        <v>119</v>
      </c>
      <c r="E66" s="286"/>
      <c r="F66" s="286"/>
    </row>
    <row r="67" spans="1:12">
      <c r="A67" s="297" t="s">
        <v>120</v>
      </c>
      <c r="B67" s="294"/>
      <c r="C67" s="294"/>
      <c r="D67" s="294"/>
      <c r="E67" s="294"/>
      <c r="F67" s="294"/>
      <c r="G67" s="294"/>
      <c r="H67" s="294"/>
      <c r="I67" s="294"/>
      <c r="J67" s="294"/>
      <c r="K67" s="294"/>
      <c r="L67" s="294"/>
    </row>
    <row r="68" spans="1:12">
      <c r="A68" s="294"/>
      <c r="B68" s="38"/>
      <c r="C68" s="38" t="s">
        <v>121</v>
      </c>
      <c r="D68" s="38" t="s">
        <v>122</v>
      </c>
      <c r="E68" s="38" t="s">
        <v>123</v>
      </c>
      <c r="F68" s="38" t="s">
        <v>124</v>
      </c>
      <c r="G68" s="38" t="s">
        <v>125</v>
      </c>
      <c r="H68" s="106" t="s">
        <v>126</v>
      </c>
      <c r="I68" s="106" t="s">
        <v>127</v>
      </c>
      <c r="J68" s="106" t="s">
        <v>128</v>
      </c>
      <c r="K68" s="38" t="s">
        <v>129</v>
      </c>
      <c r="L68" s="38" t="s">
        <v>130</v>
      </c>
    </row>
    <row r="69" ht="72" customHeight="1" spans="1:12">
      <c r="A69" s="294"/>
      <c r="B69" s="38" t="s">
        <v>131</v>
      </c>
      <c r="C69" s="223" t="s">
        <v>132</v>
      </c>
      <c r="D69" s="298">
        <v>324492</v>
      </c>
      <c r="E69" s="38"/>
      <c r="F69" s="38"/>
      <c r="G69" s="38"/>
      <c r="H69" s="38"/>
      <c r="I69" s="38"/>
      <c r="J69" s="38"/>
      <c r="K69" s="38"/>
      <c r="L69" s="259" t="s">
        <v>133</v>
      </c>
    </row>
    <row r="70" customFormat="1" ht="16.5" spans="1:8">
      <c r="A70" s="229" t="s">
        <v>134</v>
      </c>
      <c r="B70" s="74"/>
      <c r="C70" s="74"/>
      <c r="D70" s="74"/>
      <c r="E70" s="74"/>
      <c r="F70" s="74"/>
      <c r="G70" s="74"/>
      <c r="H70" s="74"/>
    </row>
    <row r="71" customFormat="1" ht="16.5" spans="1:9">
      <c r="A71" s="74"/>
      <c r="B71" s="245" t="s">
        <v>135</v>
      </c>
      <c r="C71" s="245" t="s">
        <v>136</v>
      </c>
      <c r="D71" s="245" t="s">
        <v>137</v>
      </c>
      <c r="E71" s="245" t="s">
        <v>138</v>
      </c>
      <c r="F71" s="245" t="s">
        <v>139</v>
      </c>
      <c r="G71" s="245" t="s">
        <v>140</v>
      </c>
      <c r="H71" s="25" t="s">
        <v>141</v>
      </c>
      <c r="I71" s="245" t="s">
        <v>142</v>
      </c>
    </row>
    <row r="72" customFormat="1" ht="16.5" spans="1:9">
      <c r="A72" s="74"/>
      <c r="B72" s="87" t="s">
        <v>143</v>
      </c>
      <c r="C72" s="87" t="s">
        <v>144</v>
      </c>
      <c r="D72" s="87" t="s">
        <v>145</v>
      </c>
      <c r="E72" s="87">
        <v>10</v>
      </c>
      <c r="F72" s="87" t="s">
        <v>146</v>
      </c>
      <c r="G72" s="87" t="s">
        <v>112</v>
      </c>
      <c r="H72" s="38">
        <v>8192</v>
      </c>
      <c r="I72" s="87" t="s">
        <v>147</v>
      </c>
    </row>
    <row r="73" customFormat="1" ht="16.5" spans="1:9">
      <c r="A73" s="74"/>
      <c r="B73" s="246" t="s">
        <v>108</v>
      </c>
      <c r="C73" s="243">
        <v>55</v>
      </c>
      <c r="D73" s="243" t="s">
        <v>148</v>
      </c>
      <c r="E73" s="243"/>
      <c r="F73" s="243" t="s">
        <v>149</v>
      </c>
      <c r="G73" s="243" t="s">
        <v>112</v>
      </c>
      <c r="H73" s="38">
        <v>32768</v>
      </c>
      <c r="I73" s="243"/>
    </row>
    <row r="74" customFormat="1" ht="16.5" spans="1:9">
      <c r="A74" s="74"/>
      <c r="B74" s="112" t="s">
        <v>150</v>
      </c>
      <c r="C74" s="112" t="s">
        <v>144</v>
      </c>
      <c r="D74" s="112" t="s">
        <v>145</v>
      </c>
      <c r="E74" s="112"/>
      <c r="F74" s="112" t="s">
        <v>151</v>
      </c>
      <c r="G74" s="243" t="s">
        <v>152</v>
      </c>
      <c r="H74" s="38">
        <v>8192</v>
      </c>
      <c r="I74" s="87" t="s">
        <v>147</v>
      </c>
    </row>
    <row r="75" customFormat="1" ht="16.5" spans="1:9">
      <c r="A75" s="74"/>
      <c r="B75" s="27" t="s">
        <v>153</v>
      </c>
      <c r="C75" s="27">
        <v>55</v>
      </c>
      <c r="D75" s="27" t="s">
        <v>148</v>
      </c>
      <c r="E75" s="27">
        <v>200</v>
      </c>
      <c r="F75" s="27" t="s">
        <v>154</v>
      </c>
      <c r="G75" s="27" t="s">
        <v>112</v>
      </c>
      <c r="H75" s="27">
        <v>8192</v>
      </c>
      <c r="I75" s="27" t="s">
        <v>155</v>
      </c>
    </row>
    <row r="76" customFormat="1" spans="2:9">
      <c r="B76" s="27" t="s">
        <v>156</v>
      </c>
      <c r="C76" s="27">
        <v>54</v>
      </c>
      <c r="D76" s="27" t="s">
        <v>157</v>
      </c>
      <c r="E76" s="27">
        <v>100</v>
      </c>
      <c r="F76" s="27" t="s">
        <v>158</v>
      </c>
      <c r="G76" s="27" t="s">
        <v>112</v>
      </c>
      <c r="H76" s="27">
        <v>8192</v>
      </c>
      <c r="I76" s="27" t="s">
        <v>155</v>
      </c>
    </row>
    <row r="77" customFormat="1" spans="2:9">
      <c r="B77" s="27" t="s">
        <v>159</v>
      </c>
      <c r="C77" s="27">
        <v>54</v>
      </c>
      <c r="D77" s="27" t="s">
        <v>157</v>
      </c>
      <c r="E77" s="27">
        <v>200</v>
      </c>
      <c r="F77" s="27" t="s">
        <v>158</v>
      </c>
      <c r="G77" s="27" t="s">
        <v>112</v>
      </c>
      <c r="H77" s="27">
        <v>8192</v>
      </c>
      <c r="I77" s="27" t="s">
        <v>155</v>
      </c>
    </row>
    <row r="78" customFormat="1" spans="1:1">
      <c r="A78" s="299" t="s">
        <v>160</v>
      </c>
    </row>
    <row r="79" customFormat="1" spans="2:9">
      <c r="B79" s="25" t="s">
        <v>161</v>
      </c>
      <c r="C79" s="25" t="s">
        <v>162</v>
      </c>
      <c r="D79" s="25" t="s">
        <v>101</v>
      </c>
      <c r="E79" s="25" t="s">
        <v>163</v>
      </c>
      <c r="F79" s="25" t="s">
        <v>164</v>
      </c>
      <c r="G79" s="25" t="s">
        <v>165</v>
      </c>
      <c r="H79" s="25" t="s">
        <v>166</v>
      </c>
      <c r="I79" s="25" t="s">
        <v>167</v>
      </c>
    </row>
    <row r="80" customFormat="1" spans="2:10">
      <c r="B80" s="26"/>
      <c r="C80" s="27" t="s">
        <v>156</v>
      </c>
      <c r="D80" s="26" t="s">
        <v>168</v>
      </c>
      <c r="E80" s="26" t="s">
        <v>109</v>
      </c>
      <c r="F80" s="26">
        <v>100</v>
      </c>
      <c r="G80" s="26"/>
      <c r="H80" s="26">
        <v>1</v>
      </c>
      <c r="I80" s="26">
        <v>100</v>
      </c>
      <c r="J80" t="s">
        <v>169</v>
      </c>
    </row>
    <row r="81" customFormat="1" spans="2:10">
      <c r="B81" s="26"/>
      <c r="C81" s="27" t="s">
        <v>159</v>
      </c>
      <c r="D81" s="26" t="s">
        <v>168</v>
      </c>
      <c r="E81" s="26" t="s">
        <v>109</v>
      </c>
      <c r="F81" s="26">
        <v>200</v>
      </c>
      <c r="G81" s="26"/>
      <c r="H81" s="26">
        <v>1</v>
      </c>
      <c r="I81" s="26">
        <v>200</v>
      </c>
      <c r="J81" t="s">
        <v>169</v>
      </c>
    </row>
    <row r="82" customFormat="1" spans="2:10">
      <c r="B82" s="26"/>
      <c r="C82" s="27" t="s">
        <v>153</v>
      </c>
      <c r="D82" s="26" t="s">
        <v>168</v>
      </c>
      <c r="E82" s="26" t="s">
        <v>109</v>
      </c>
      <c r="F82" s="26">
        <v>200</v>
      </c>
      <c r="G82" s="26"/>
      <c r="H82" s="26">
        <v>99</v>
      </c>
      <c r="I82" s="26">
        <v>200</v>
      </c>
      <c r="J82" t="s">
        <v>169</v>
      </c>
    </row>
    <row r="83" customFormat="1" spans="2:10">
      <c r="B83" s="26"/>
      <c r="C83" s="26" t="s">
        <v>170</v>
      </c>
      <c r="D83" s="26" t="s">
        <v>168</v>
      </c>
      <c r="E83" s="26">
        <v>1026129</v>
      </c>
      <c r="F83" s="26">
        <v>27</v>
      </c>
      <c r="G83" s="26"/>
      <c r="H83" s="26">
        <v>2</v>
      </c>
      <c r="I83" s="26">
        <v>27</v>
      </c>
      <c r="J83" t="s">
        <v>150</v>
      </c>
    </row>
    <row r="84" customFormat="1" spans="2:10">
      <c r="B84" s="26"/>
      <c r="C84" s="26" t="s">
        <v>171</v>
      </c>
      <c r="D84" s="26" t="s">
        <v>168</v>
      </c>
      <c r="E84" s="26">
        <v>1027519</v>
      </c>
      <c r="F84" s="26">
        <v>414</v>
      </c>
      <c r="G84" s="26"/>
      <c r="H84" s="26">
        <v>1</v>
      </c>
      <c r="I84" s="26">
        <v>414</v>
      </c>
      <c r="J84" t="s">
        <v>150</v>
      </c>
    </row>
    <row r="85" customFormat="1" spans="2:10">
      <c r="B85" s="26"/>
      <c r="C85" s="322" t="s">
        <v>172</v>
      </c>
      <c r="D85" s="26" t="s">
        <v>168</v>
      </c>
      <c r="E85" s="26">
        <v>1028192</v>
      </c>
      <c r="F85" s="26">
        <v>144</v>
      </c>
      <c r="G85" s="26"/>
      <c r="H85" s="26">
        <v>5</v>
      </c>
      <c r="I85" s="26">
        <v>144</v>
      </c>
      <c r="J85" t="s">
        <v>150</v>
      </c>
    </row>
    <row r="86" customFormat="1" spans="2:10">
      <c r="B86" s="26"/>
      <c r="C86" s="26" t="s">
        <v>173</v>
      </c>
      <c r="D86" s="26" t="s">
        <v>168</v>
      </c>
      <c r="E86" s="26">
        <v>850081</v>
      </c>
      <c r="F86" s="26">
        <v>388</v>
      </c>
      <c r="G86" s="26"/>
      <c r="H86" s="26">
        <v>2</v>
      </c>
      <c r="I86" s="26">
        <v>388</v>
      </c>
      <c r="J86" s="46" t="s">
        <v>150</v>
      </c>
    </row>
    <row r="87" customFormat="1" spans="2:10">
      <c r="B87" s="26"/>
      <c r="C87" s="26" t="s">
        <v>174</v>
      </c>
      <c r="D87" s="26" t="s">
        <v>168</v>
      </c>
      <c r="E87" s="26">
        <v>850080</v>
      </c>
      <c r="F87" s="26">
        <v>288</v>
      </c>
      <c r="G87" s="26"/>
      <c r="H87" s="26">
        <v>2</v>
      </c>
      <c r="I87" s="26">
        <v>288</v>
      </c>
      <c r="J87" t="s">
        <v>150</v>
      </c>
    </row>
    <row r="88" customFormat="1" spans="2:10">
      <c r="B88" s="26"/>
      <c r="C88" s="26" t="s">
        <v>175</v>
      </c>
      <c r="D88" s="26" t="s">
        <v>168</v>
      </c>
      <c r="E88" s="26">
        <v>850079</v>
      </c>
      <c r="F88" s="26">
        <v>238</v>
      </c>
      <c r="G88" s="26"/>
      <c r="H88" s="26">
        <v>2</v>
      </c>
      <c r="I88" s="26">
        <v>238</v>
      </c>
      <c r="J88" s="46" t="s">
        <v>150</v>
      </c>
    </row>
    <row r="89" customFormat="1" spans="2:10">
      <c r="B89" s="26"/>
      <c r="C89" s="26" t="s">
        <v>176</v>
      </c>
      <c r="D89" s="26" t="s">
        <v>168</v>
      </c>
      <c r="E89" s="26">
        <v>850078</v>
      </c>
      <c r="F89" s="26">
        <v>188</v>
      </c>
      <c r="G89" s="26"/>
      <c r="H89" s="26">
        <v>2</v>
      </c>
      <c r="I89" s="26">
        <v>188</v>
      </c>
      <c r="J89" t="s">
        <v>150</v>
      </c>
    </row>
    <row r="90" customFormat="1" spans="2:10">
      <c r="B90" s="26"/>
      <c r="C90" s="26" t="s">
        <v>177</v>
      </c>
      <c r="D90" s="26" t="s">
        <v>168</v>
      </c>
      <c r="E90" s="26">
        <v>850077</v>
      </c>
      <c r="F90" s="26">
        <v>138</v>
      </c>
      <c r="G90" s="26"/>
      <c r="H90" s="26">
        <v>3</v>
      </c>
      <c r="I90" s="26">
        <v>138</v>
      </c>
      <c r="J90" s="46" t="s">
        <v>150</v>
      </c>
    </row>
    <row r="91" customFormat="1" spans="2:10">
      <c r="B91" s="26"/>
      <c r="C91" s="26" t="s">
        <v>178</v>
      </c>
      <c r="D91" s="26" t="s">
        <v>168</v>
      </c>
      <c r="E91" s="26">
        <v>850076</v>
      </c>
      <c r="F91" s="26">
        <v>82</v>
      </c>
      <c r="G91" s="26"/>
      <c r="H91" s="26">
        <v>3</v>
      </c>
      <c r="I91" s="26">
        <v>82</v>
      </c>
      <c r="J91" t="s">
        <v>150</v>
      </c>
    </row>
    <row r="92" customFormat="1" spans="2:10">
      <c r="B92" s="26"/>
      <c r="C92" s="26" t="s">
        <v>179</v>
      </c>
      <c r="D92" s="26" t="s">
        <v>168</v>
      </c>
      <c r="E92" s="26">
        <v>1027026</v>
      </c>
      <c r="F92" s="26">
        <v>145</v>
      </c>
      <c r="G92" s="26"/>
      <c r="H92" s="26">
        <v>5</v>
      </c>
      <c r="I92" s="26">
        <v>145</v>
      </c>
      <c r="J92" s="46" t="s">
        <v>150</v>
      </c>
    </row>
    <row r="93" customFormat="1" spans="2:10">
      <c r="B93" s="26"/>
      <c r="C93" s="26" t="s">
        <v>180</v>
      </c>
      <c r="D93" s="26" t="s">
        <v>168</v>
      </c>
      <c r="E93" s="26">
        <v>769289</v>
      </c>
      <c r="F93" s="26">
        <v>8</v>
      </c>
      <c r="G93" s="26"/>
      <c r="H93" s="26">
        <v>20</v>
      </c>
      <c r="I93" s="26">
        <v>8</v>
      </c>
      <c r="J93" s="46" t="s">
        <v>150</v>
      </c>
    </row>
    <row r="94" customFormat="1" spans="2:10">
      <c r="B94" s="29"/>
      <c r="C94" s="28" t="s">
        <v>181</v>
      </c>
      <c r="D94" s="28" t="s">
        <v>168</v>
      </c>
      <c r="E94" s="29">
        <v>1027000</v>
      </c>
      <c r="F94" s="29">
        <v>24</v>
      </c>
      <c r="G94" s="29"/>
      <c r="H94" s="29">
        <v>10</v>
      </c>
      <c r="I94" s="29">
        <v>24</v>
      </c>
      <c r="J94" s="46" t="s">
        <v>150</v>
      </c>
    </row>
    <row r="95" customFormat="1" spans="2:10">
      <c r="B95" s="31"/>
      <c r="C95" s="30" t="s">
        <v>182</v>
      </c>
      <c r="D95" s="30" t="s">
        <v>168</v>
      </c>
      <c r="E95" s="30">
        <v>1037170</v>
      </c>
      <c r="F95" s="31">
        <v>29</v>
      </c>
      <c r="G95" s="31"/>
      <c r="H95" s="31">
        <v>99</v>
      </c>
      <c r="I95" s="31">
        <v>29</v>
      </c>
      <c r="J95" t="s">
        <v>150</v>
      </c>
    </row>
    <row r="96" customFormat="1" spans="2:10">
      <c r="B96" s="31"/>
      <c r="C96" s="30" t="s">
        <v>183</v>
      </c>
      <c r="D96" s="30" t="s">
        <v>168</v>
      </c>
      <c r="E96" s="30">
        <v>1037150</v>
      </c>
      <c r="F96" s="31">
        <v>12</v>
      </c>
      <c r="G96" s="31"/>
      <c r="H96" s="31">
        <v>99</v>
      </c>
      <c r="I96" s="31">
        <v>12</v>
      </c>
      <c r="J96" t="s">
        <v>150</v>
      </c>
    </row>
    <row r="98" customFormat="1" spans="1:10">
      <c r="A98" s="300" t="s">
        <v>184</v>
      </c>
      <c r="B98" s="286"/>
      <c r="C98" s="286"/>
      <c r="D98" s="286"/>
      <c r="E98" s="286"/>
      <c r="F98" s="286"/>
      <c r="G98" s="286"/>
      <c r="H98" s="286"/>
      <c r="I98" s="286"/>
      <c r="J98" s="286"/>
    </row>
    <row r="99" customFormat="1" spans="1:10">
      <c r="A99" s="286"/>
      <c r="B99" s="301" t="s">
        <v>185</v>
      </c>
      <c r="C99" s="301" t="s">
        <v>186</v>
      </c>
      <c r="D99" s="301" t="s">
        <v>187</v>
      </c>
      <c r="E99" s="301" t="s">
        <v>188</v>
      </c>
      <c r="F99" s="301" t="s">
        <v>163</v>
      </c>
      <c r="G99" s="301" t="s">
        <v>101</v>
      </c>
      <c r="H99" s="301" t="s">
        <v>100</v>
      </c>
      <c r="I99" s="301" t="s">
        <v>189</v>
      </c>
      <c r="J99" s="301" t="s">
        <v>190</v>
      </c>
    </row>
    <row r="100" customFormat="1" spans="1:10">
      <c r="A100" s="286"/>
      <c r="B100" s="302" t="s">
        <v>191</v>
      </c>
      <c r="C100" s="302"/>
      <c r="D100" s="302"/>
      <c r="E100" s="302"/>
      <c r="F100" s="302"/>
      <c r="G100" s="302"/>
      <c r="H100" s="302"/>
      <c r="I100" s="302"/>
      <c r="J100" s="302"/>
    </row>
    <row r="101" customFormat="1" spans="1:10">
      <c r="A101" s="286"/>
      <c r="B101" s="302"/>
      <c r="C101" s="302" t="s">
        <v>192</v>
      </c>
      <c r="D101" s="302">
        <v>3</v>
      </c>
      <c r="E101" s="303" t="s">
        <v>143</v>
      </c>
      <c r="F101" s="302" t="s">
        <v>109</v>
      </c>
      <c r="G101" s="302"/>
      <c r="H101" s="302"/>
      <c r="I101" s="302" t="s">
        <v>193</v>
      </c>
      <c r="J101" s="302" t="s">
        <v>194</v>
      </c>
    </row>
    <row r="102" customFormat="1" spans="1:10">
      <c r="A102" s="286"/>
      <c r="B102" s="302"/>
      <c r="C102" s="302" t="s">
        <v>195</v>
      </c>
      <c r="D102" s="302">
        <v>3</v>
      </c>
      <c r="E102" s="303" t="s">
        <v>143</v>
      </c>
      <c r="F102" s="302" t="s">
        <v>109</v>
      </c>
      <c r="G102" s="302"/>
      <c r="H102" s="302"/>
      <c r="I102" s="302" t="s">
        <v>196</v>
      </c>
      <c r="J102" s="302" t="s">
        <v>194</v>
      </c>
    </row>
    <row r="103" customFormat="1" spans="1:10">
      <c r="A103" s="286"/>
      <c r="B103" s="302"/>
      <c r="C103" s="302" t="s">
        <v>197</v>
      </c>
      <c r="D103" s="302">
        <v>100</v>
      </c>
      <c r="E103" s="303" t="s">
        <v>143</v>
      </c>
      <c r="F103" s="302" t="s">
        <v>109</v>
      </c>
      <c r="G103" s="302"/>
      <c r="H103" s="302"/>
      <c r="I103" s="302" t="s">
        <v>198</v>
      </c>
      <c r="J103" s="302" t="s">
        <v>194</v>
      </c>
    </row>
    <row r="104" customFormat="1" spans="1:10">
      <c r="A104" s="286"/>
      <c r="B104" s="302" t="s">
        <v>199</v>
      </c>
      <c r="C104" s="302"/>
      <c r="D104" s="302"/>
      <c r="E104" s="302"/>
      <c r="F104" s="302"/>
      <c r="G104" s="302"/>
      <c r="H104" s="302"/>
      <c r="I104" s="302"/>
      <c r="J104" s="302"/>
    </row>
    <row r="105" customFormat="1" spans="1:10">
      <c r="A105" s="286"/>
      <c r="B105" s="302" t="s">
        <v>160</v>
      </c>
      <c r="C105" s="302"/>
      <c r="D105" s="302"/>
      <c r="E105" s="302"/>
      <c r="F105" s="302"/>
      <c r="G105" s="302"/>
      <c r="H105" s="302"/>
      <c r="I105" s="302"/>
      <c r="J105" s="302"/>
    </row>
    <row r="106" customFormat="1"/>
    <row r="107" customFormat="1"/>
    <row r="108" customFormat="1"/>
    <row r="109" customFormat="1"/>
    <row r="110" customFormat="1"/>
    <row r="111" customFormat="1" spans="1:1">
      <c r="A111" s="285" t="s">
        <v>200</v>
      </c>
    </row>
    <row r="113" spans="2:2">
      <c r="B113" t="s">
        <v>201</v>
      </c>
    </row>
    <row r="115" spans="2:2">
      <c r="B115" t="s">
        <v>202</v>
      </c>
    </row>
    <row r="117" spans="2:2">
      <c r="B117" t="s">
        <v>203</v>
      </c>
    </row>
    <row r="119" spans="2:2">
      <c r="B119" t="s">
        <v>204</v>
      </c>
    </row>
    <row r="121" spans="2:2">
      <c r="B121" t="s">
        <v>205</v>
      </c>
    </row>
    <row r="122" spans="3:3">
      <c r="C122" t="s">
        <v>206</v>
      </c>
    </row>
    <row r="123" spans="3:3">
      <c r="C123" t="s">
        <v>207</v>
      </c>
    </row>
    <row r="124" spans="3:3">
      <c r="C124" t="s">
        <v>208</v>
      </c>
    </row>
    <row r="126" spans="2:2">
      <c r="B126" t="s">
        <v>209</v>
      </c>
    </row>
    <row r="128" spans="2:2">
      <c r="B128" t="s">
        <v>210</v>
      </c>
    </row>
    <row r="130" spans="2:2">
      <c r="B130" t="s">
        <v>211</v>
      </c>
    </row>
  </sheetData>
  <hyperlinks>
    <hyperlink ref="E26" r:id="rId2" display="http://forum.nderp.99.com/Forum/TopicList-266488.aspx"/>
  </hyperlinks>
  <pageMargins left="0.699305555555556" right="0.699305555555556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Q353"/>
  <sheetViews>
    <sheetView zoomScale="85" zoomScaleNormal="85" topLeftCell="A289" workbookViewId="0">
      <selection activeCell="I292" sqref="I292"/>
    </sheetView>
  </sheetViews>
  <sheetFormatPr defaultColWidth="9" defaultRowHeight="16.5"/>
  <cols>
    <col min="1" max="3" width="9" style="74"/>
    <col min="4" max="4" width="17.375" style="74" customWidth="1"/>
    <col min="5" max="5" width="31.5" style="74" customWidth="1"/>
    <col min="6" max="6" width="24.375" style="74" customWidth="1"/>
    <col min="7" max="7" width="41.25" style="74" customWidth="1"/>
    <col min="8" max="8" width="42.875" style="74" customWidth="1"/>
    <col min="9" max="9" width="33.125" style="74" customWidth="1"/>
    <col min="10" max="10" width="23.25" style="74" customWidth="1"/>
    <col min="11" max="11" width="36.875" style="74" customWidth="1"/>
    <col min="12" max="12" width="31.875" style="74" customWidth="1"/>
    <col min="13" max="13" width="18.875" style="74" customWidth="1"/>
    <col min="14" max="16384" width="9" style="74"/>
  </cols>
  <sheetData>
    <row r="3" spans="4:9">
      <c r="D3" s="200" t="s">
        <v>22</v>
      </c>
      <c r="E3" s="201"/>
      <c r="I3" s="74" t="s">
        <v>16</v>
      </c>
    </row>
    <row r="4" spans="4:5">
      <c r="D4" s="201"/>
      <c r="E4" s="202" t="s">
        <v>212</v>
      </c>
    </row>
    <row r="5" spans="4:7">
      <c r="D5" s="200" t="s">
        <v>24</v>
      </c>
      <c r="E5" s="201"/>
      <c r="G5" s="56" t="s">
        <v>213</v>
      </c>
    </row>
    <row r="6" spans="4:5">
      <c r="D6" s="201"/>
      <c r="E6" s="203" t="s">
        <v>214</v>
      </c>
    </row>
    <row r="7" spans="4:5">
      <c r="D7" s="200" t="s">
        <v>26</v>
      </c>
      <c r="E7" s="201"/>
    </row>
    <row r="8" spans="4:5">
      <c r="D8" s="201"/>
      <c r="E8" s="202" t="s">
        <v>215</v>
      </c>
    </row>
    <row r="9" spans="4:4">
      <c r="D9" s="201"/>
    </row>
    <row r="10" spans="4:7">
      <c r="D10" s="204" t="s">
        <v>216</v>
      </c>
      <c r="E10" s="205" t="s">
        <v>217</v>
      </c>
      <c r="F10" s="206"/>
      <c r="G10" s="206"/>
    </row>
    <row r="11" ht="17.25" spans="4:5">
      <c r="D11" s="201"/>
      <c r="E11" s="207"/>
    </row>
    <row r="12" spans="4:7">
      <c r="D12" s="204" t="s">
        <v>218</v>
      </c>
      <c r="E12" s="205" t="s">
        <v>217</v>
      </c>
      <c r="F12" s="206"/>
      <c r="G12" s="206"/>
    </row>
    <row r="13" ht="17.25" spans="4:5">
      <c r="D13" s="201"/>
      <c r="E13" s="207"/>
    </row>
    <row r="14" ht="17.25" spans="4:7">
      <c r="D14" s="204" t="s">
        <v>219</v>
      </c>
      <c r="E14" s="205" t="s">
        <v>220</v>
      </c>
      <c r="F14" s="205"/>
      <c r="G14" s="207"/>
    </row>
    <row r="15" ht="17.25" spans="4:5">
      <c r="D15" s="201"/>
      <c r="E15" s="207"/>
    </row>
    <row r="16" spans="4:7">
      <c r="D16" s="208" t="s">
        <v>221</v>
      </c>
      <c r="E16" s="205" t="s">
        <v>222</v>
      </c>
      <c r="F16" s="206"/>
      <c r="G16" s="206"/>
    </row>
    <row r="17" ht="17.25" spans="4:5">
      <c r="D17" s="201"/>
      <c r="E17" s="207"/>
    </row>
    <row r="18" spans="4:7">
      <c r="D18" s="208" t="s">
        <v>223</v>
      </c>
      <c r="E18" s="205" t="s">
        <v>224</v>
      </c>
      <c r="F18" s="206"/>
      <c r="G18" s="206"/>
    </row>
    <row r="19" spans="4:7">
      <c r="D19" s="209"/>
      <c r="E19" s="210"/>
      <c r="F19" s="206"/>
      <c r="G19" s="206"/>
    </row>
    <row r="20" spans="4:5">
      <c r="D20" s="211"/>
      <c r="E20" s="201"/>
    </row>
    <row r="21" spans="4:5">
      <c r="D21" s="208" t="s">
        <v>225</v>
      </c>
      <c r="E21" s="206"/>
    </row>
    <row r="22" spans="5:5">
      <c r="E22" s="206"/>
    </row>
    <row r="23" spans="5:5">
      <c r="E23" s="205" t="s">
        <v>226</v>
      </c>
    </row>
    <row r="24" spans="5:5">
      <c r="E24" s="206"/>
    </row>
    <row r="25" spans="5:5">
      <c r="E25" s="206"/>
    </row>
    <row r="26" spans="5:5">
      <c r="E26" s="205" t="s">
        <v>227</v>
      </c>
    </row>
    <row r="27" spans="5:5">
      <c r="E27" s="206"/>
    </row>
    <row r="28" spans="5:5">
      <c r="E28" s="206"/>
    </row>
    <row r="29" spans="5:5">
      <c r="E29" s="205" t="s">
        <v>228</v>
      </c>
    </row>
    <row r="30" spans="5:5">
      <c r="E30" s="206"/>
    </row>
    <row r="31" spans="5:5">
      <c r="E31" s="206"/>
    </row>
    <row r="32" spans="5:5">
      <c r="E32" s="205" t="s">
        <v>229</v>
      </c>
    </row>
    <row r="33" spans="5:5">
      <c r="E33" s="206"/>
    </row>
    <row r="36" spans="4:5">
      <c r="D36" s="208" t="s">
        <v>230</v>
      </c>
      <c r="E36" s="205" t="s">
        <v>231</v>
      </c>
    </row>
    <row r="37" spans="4:5">
      <c r="D37" s="211"/>
      <c r="E37" s="201"/>
    </row>
    <row r="38" spans="4:5">
      <c r="D38" s="200" t="s">
        <v>232</v>
      </c>
      <c r="E38" s="201"/>
    </row>
    <row r="39" spans="4:9">
      <c r="D39" s="212"/>
      <c r="E39" s="213" t="s">
        <v>233</v>
      </c>
      <c r="F39" s="214"/>
      <c r="G39" s="214"/>
      <c r="H39" s="94"/>
      <c r="I39" s="94"/>
    </row>
    <row r="40" spans="4:7">
      <c r="D40" s="212"/>
      <c r="E40" s="214" t="s">
        <v>234</v>
      </c>
      <c r="F40" s="214"/>
      <c r="G40" s="214"/>
    </row>
    <row r="41" spans="4:4">
      <c r="D41" s="212"/>
    </row>
    <row r="42" spans="4:10">
      <c r="D42" s="208" t="s">
        <v>235</v>
      </c>
      <c r="E42" s="44" t="s">
        <v>236</v>
      </c>
      <c r="F42" s="44"/>
      <c r="G42" s="44"/>
      <c r="H42" s="44"/>
      <c r="I42" s="44"/>
      <c r="J42" s="44"/>
    </row>
    <row r="43" spans="4:7">
      <c r="D43" s="206"/>
      <c r="E43" s="53" t="s">
        <v>237</v>
      </c>
      <c r="F43" s="215"/>
      <c r="G43" s="215"/>
    </row>
    <row r="44" spans="4:4">
      <c r="D44" s="206"/>
    </row>
    <row r="45" spans="4:7">
      <c r="D45" s="206"/>
      <c r="E45" s="216" t="s">
        <v>238</v>
      </c>
      <c r="F45" s="216"/>
      <c r="G45" s="216"/>
    </row>
    <row r="46" spans="4:4">
      <c r="D46" s="206"/>
    </row>
    <row r="47" spans="4:6">
      <c r="D47" s="212"/>
      <c r="E47" s="216" t="s">
        <v>239</v>
      </c>
      <c r="F47" s="216"/>
    </row>
    <row r="48" spans="4:4">
      <c r="D48" s="212"/>
    </row>
    <row r="49" spans="4:9">
      <c r="D49" s="211" t="s">
        <v>16</v>
      </c>
      <c r="E49" s="217" t="s">
        <v>240</v>
      </c>
      <c r="F49" s="218"/>
      <c r="G49" s="130"/>
      <c r="H49" s="219"/>
      <c r="I49" s="219"/>
    </row>
    <row r="50" spans="4:9">
      <c r="D50" s="211"/>
      <c r="E50"/>
      <c r="F50" s="220" t="s">
        <v>81</v>
      </c>
      <c r="G50" s="220" t="s">
        <v>82</v>
      </c>
      <c r="H50" s="27" t="s">
        <v>83</v>
      </c>
      <c r="I50" s="219"/>
    </row>
    <row r="51" spans="4:9">
      <c r="D51" s="211"/>
      <c r="E51"/>
      <c r="F51" s="27" t="s">
        <v>84</v>
      </c>
      <c r="G51" s="27">
        <v>10</v>
      </c>
      <c r="H51" s="27">
        <f>G51*10</f>
        <v>100</v>
      </c>
      <c r="I51" s="219"/>
    </row>
    <row r="52" spans="4:9">
      <c r="D52" s="211"/>
      <c r="E52"/>
      <c r="F52" s="27" t="s">
        <v>85</v>
      </c>
      <c r="G52" s="27">
        <v>10</v>
      </c>
      <c r="H52" s="27">
        <f t="shared" ref="H52:H60" si="0">G52*10</f>
        <v>100</v>
      </c>
      <c r="I52" s="219"/>
    </row>
    <row r="53" spans="4:9">
      <c r="D53" s="211"/>
      <c r="E53"/>
      <c r="F53" s="27" t="s">
        <v>86</v>
      </c>
      <c r="G53" s="27">
        <v>10</v>
      </c>
      <c r="H53" s="27">
        <f t="shared" si="0"/>
        <v>100</v>
      </c>
      <c r="I53" s="219"/>
    </row>
    <row r="54" spans="4:9">
      <c r="D54" s="211"/>
      <c r="E54"/>
      <c r="F54" s="27" t="s">
        <v>87</v>
      </c>
      <c r="G54" s="27">
        <v>10</v>
      </c>
      <c r="H54" s="27">
        <f t="shared" si="0"/>
        <v>100</v>
      </c>
      <c r="I54" s="219"/>
    </row>
    <row r="55" spans="4:9">
      <c r="D55" s="211"/>
      <c r="E55"/>
      <c r="F55" s="27" t="s">
        <v>88</v>
      </c>
      <c r="G55" s="27">
        <v>10</v>
      </c>
      <c r="H55" s="27">
        <f t="shared" si="0"/>
        <v>100</v>
      </c>
      <c r="I55" s="219"/>
    </row>
    <row r="56" spans="4:9">
      <c r="D56" s="211"/>
      <c r="E56"/>
      <c r="F56" s="27" t="s">
        <v>89</v>
      </c>
      <c r="G56" s="27">
        <v>20</v>
      </c>
      <c r="H56" s="27">
        <f t="shared" si="0"/>
        <v>200</v>
      </c>
      <c r="I56" s="219"/>
    </row>
    <row r="57" spans="4:9">
      <c r="D57" s="211"/>
      <c r="E57"/>
      <c r="F57" s="27" t="s">
        <v>90</v>
      </c>
      <c r="G57" s="27">
        <v>20</v>
      </c>
      <c r="H57" s="27">
        <f t="shared" si="0"/>
        <v>200</v>
      </c>
      <c r="I57" s="219"/>
    </row>
    <row r="58" spans="4:9">
      <c r="D58" s="211"/>
      <c r="E58"/>
      <c r="F58" s="27" t="s">
        <v>91</v>
      </c>
      <c r="G58" s="27">
        <v>20</v>
      </c>
      <c r="H58" s="27">
        <f t="shared" si="0"/>
        <v>200</v>
      </c>
      <c r="I58" s="219"/>
    </row>
    <row r="59" spans="4:9">
      <c r="D59" s="211"/>
      <c r="E59"/>
      <c r="F59" s="27" t="s">
        <v>92</v>
      </c>
      <c r="G59" s="27">
        <v>20</v>
      </c>
      <c r="H59" s="27">
        <f t="shared" si="0"/>
        <v>200</v>
      </c>
      <c r="I59" s="219"/>
    </row>
    <row r="60" spans="4:9">
      <c r="D60" s="211"/>
      <c r="E60"/>
      <c r="F60" s="27" t="s">
        <v>93</v>
      </c>
      <c r="G60" s="27">
        <v>30</v>
      </c>
      <c r="H60" s="27">
        <f t="shared" si="0"/>
        <v>300</v>
      </c>
      <c r="I60" s="219"/>
    </row>
    <row r="61" spans="4:9">
      <c r="D61" s="211"/>
      <c r="E61"/>
      <c r="F61" s="27"/>
      <c r="G61" s="27" t="s">
        <v>94</v>
      </c>
      <c r="H61" s="27">
        <f>SUM(H51:H60)</f>
        <v>1600</v>
      </c>
      <c r="I61" s="219"/>
    </row>
    <row r="62" spans="4:9">
      <c r="D62" s="211"/>
      <c r="E62"/>
      <c r="F62"/>
      <c r="G62"/>
      <c r="H62" s="219"/>
      <c r="I62" s="219"/>
    </row>
    <row r="63" spans="4:5">
      <c r="D63" s="208" t="s">
        <v>241</v>
      </c>
      <c r="E63" s="201"/>
    </row>
    <row r="64" spans="4:8">
      <c r="D64" s="201"/>
      <c r="E64" s="221" t="s">
        <v>242</v>
      </c>
      <c r="F64" s="112"/>
      <c r="G64" s="112"/>
      <c r="H64" s="112"/>
    </row>
    <row r="65" spans="4:8">
      <c r="D65" s="201"/>
      <c r="E65" s="74" t="s">
        <v>16</v>
      </c>
      <c r="F65" s="112" t="s">
        <v>243</v>
      </c>
      <c r="G65" s="112"/>
      <c r="H65" s="112"/>
    </row>
    <row r="66" spans="4:9">
      <c r="D66" s="201"/>
      <c r="F66" s="221" t="s">
        <v>244</v>
      </c>
      <c r="G66" s="112"/>
      <c r="H66" s="112"/>
      <c r="I66" s="112"/>
    </row>
    <row r="67" spans="4:9">
      <c r="D67" s="201"/>
      <c r="F67" s="221" t="s">
        <v>245</v>
      </c>
      <c r="G67" s="112"/>
      <c r="H67" s="112"/>
      <c r="I67" s="112"/>
    </row>
    <row r="68" spans="4:6">
      <c r="D68" s="201"/>
      <c r="E68" s="201"/>
      <c r="F68" s="201"/>
    </row>
    <row r="69" spans="4:7">
      <c r="D69" s="201"/>
      <c r="E69" s="201"/>
      <c r="F69" s="222" t="s">
        <v>246</v>
      </c>
      <c r="G69" s="223" t="s">
        <v>247</v>
      </c>
    </row>
    <row r="70" spans="4:7">
      <c r="D70" s="201"/>
      <c r="E70" s="201"/>
      <c r="F70" s="224"/>
      <c r="G70" s="225" t="s">
        <v>248</v>
      </c>
    </row>
    <row r="71" spans="4:7">
      <c r="D71" s="201"/>
      <c r="E71" s="201"/>
      <c r="F71" s="224"/>
      <c r="G71" s="225"/>
    </row>
    <row r="72" spans="1:7">
      <c r="A72" s="74" t="s">
        <v>249</v>
      </c>
      <c r="D72" s="201"/>
      <c r="E72" s="201"/>
      <c r="F72" s="224"/>
      <c r="G72" s="225" t="s">
        <v>250</v>
      </c>
    </row>
    <row r="73" spans="4:7">
      <c r="D73" s="201"/>
      <c r="E73" s="201"/>
      <c r="F73" s="224"/>
      <c r="G73" s="225" t="s">
        <v>251</v>
      </c>
    </row>
    <row r="74" spans="4:6">
      <c r="D74" s="201"/>
      <c r="E74" s="201"/>
      <c r="F74" s="201"/>
    </row>
    <row r="75" spans="4:5">
      <c r="D75" s="201"/>
      <c r="E75" s="201"/>
    </row>
    <row r="76" spans="4:8">
      <c r="D76" s="201"/>
      <c r="E76" s="112" t="s">
        <v>252</v>
      </c>
      <c r="F76" s="112"/>
      <c r="G76" s="112"/>
      <c r="H76" s="112"/>
    </row>
    <row r="77" spans="4:10">
      <c r="D77" s="201"/>
      <c r="F77" s="27" t="s">
        <v>253</v>
      </c>
      <c r="G77" s="27"/>
      <c r="H77" s="27"/>
      <c r="I77" s="27"/>
      <c r="J77" s="112"/>
    </row>
    <row r="78" spans="4:7">
      <c r="D78" s="201"/>
      <c r="F78" s="112" t="s">
        <v>254</v>
      </c>
      <c r="G78" s="112"/>
    </row>
    <row r="79" spans="4:4">
      <c r="D79" s="201"/>
    </row>
    <row r="80" spans="4:11">
      <c r="D80" s="201"/>
      <c r="K80" s="74" t="s">
        <v>255</v>
      </c>
    </row>
    <row r="81" spans="4:9">
      <c r="D81" s="201"/>
      <c r="E81" s="44" t="s">
        <v>256</v>
      </c>
      <c r="F81" s="44"/>
      <c r="G81" s="44"/>
      <c r="H81" s="44"/>
      <c r="I81" s="44"/>
    </row>
    <row r="82" spans="4:9">
      <c r="D82" s="201"/>
      <c r="F82" s="44" t="s">
        <v>257</v>
      </c>
      <c r="G82" s="44"/>
      <c r="H82" s="44"/>
      <c r="I82" s="44"/>
    </row>
    <row r="83" spans="4:17">
      <c r="D83" s="201"/>
      <c r="E83" s="74" t="s">
        <v>16</v>
      </c>
      <c r="F83" s="44" t="s">
        <v>258</v>
      </c>
      <c r="G83" s="44"/>
      <c r="H83" s="44"/>
      <c r="Q83" s="74" t="s">
        <v>16</v>
      </c>
    </row>
    <row r="84" spans="4:6">
      <c r="D84" s="201"/>
      <c r="F84" s="74" t="s">
        <v>16</v>
      </c>
    </row>
    <row r="85" spans="4:7">
      <c r="D85" s="201"/>
      <c r="F85" s="74" t="s">
        <v>16</v>
      </c>
      <c r="G85" s="74" t="s">
        <v>16</v>
      </c>
    </row>
    <row r="86" spans="4:4">
      <c r="D86" s="201"/>
    </row>
    <row r="87" spans="4:6">
      <c r="D87" s="201"/>
      <c r="F87" s="74" t="s">
        <v>16</v>
      </c>
    </row>
    <row r="88" spans="4:8">
      <c r="D88" s="201"/>
      <c r="E88" s="44" t="s">
        <v>259</v>
      </c>
      <c r="F88" s="44"/>
      <c r="G88" s="44"/>
      <c r="H88" s="44"/>
    </row>
    <row r="89" spans="4:9">
      <c r="D89" s="201"/>
      <c r="F89" s="44" t="s">
        <v>260</v>
      </c>
      <c r="G89" s="44"/>
      <c r="H89" s="44"/>
      <c r="I89" s="44"/>
    </row>
    <row r="90" spans="4:10">
      <c r="D90" s="201"/>
      <c r="F90" s="27" t="s">
        <v>261</v>
      </c>
      <c r="G90" s="27"/>
      <c r="H90" s="27"/>
      <c r="I90" s="44"/>
      <c r="J90" s="74" t="s">
        <v>262</v>
      </c>
    </row>
    <row r="91" spans="4:8">
      <c r="D91" s="201"/>
      <c r="F91" s="44" t="s">
        <v>263</v>
      </c>
      <c r="G91" s="112"/>
      <c r="H91" s="112"/>
    </row>
    <row r="92" spans="4:4">
      <c r="D92" s="201"/>
    </row>
    <row r="93" spans="4:4">
      <c r="D93" s="201"/>
    </row>
    <row r="94" spans="4:8">
      <c r="D94" s="201"/>
      <c r="E94" s="44" t="s">
        <v>264</v>
      </c>
      <c r="F94" s="44"/>
      <c r="G94" s="44"/>
      <c r="H94" s="44"/>
    </row>
    <row r="95" spans="4:9">
      <c r="D95" s="201"/>
      <c r="F95" s="226" t="s">
        <v>265</v>
      </c>
      <c r="G95" s="227"/>
      <c r="H95" s="227"/>
      <c r="I95" s="234"/>
    </row>
    <row r="96" spans="4:6">
      <c r="D96" s="201"/>
      <c r="F96" s="74" t="s">
        <v>16</v>
      </c>
    </row>
    <row r="97" spans="4:7">
      <c r="D97" s="201"/>
      <c r="F97" s="94" t="s">
        <v>266</v>
      </c>
      <c r="G97" s="94" t="s">
        <v>267</v>
      </c>
    </row>
    <row r="98" spans="4:7">
      <c r="D98" s="201"/>
      <c r="F98" s="44" t="s">
        <v>268</v>
      </c>
      <c r="G98" s="44" t="s">
        <v>269</v>
      </c>
    </row>
    <row r="99" spans="4:7">
      <c r="D99" s="201"/>
      <c r="F99" s="44" t="s">
        <v>270</v>
      </c>
      <c r="G99" s="44" t="s">
        <v>271</v>
      </c>
    </row>
    <row r="100" spans="4:7">
      <c r="D100" s="201"/>
      <c r="F100" s="44" t="s">
        <v>272</v>
      </c>
      <c r="G100" s="44" t="s">
        <v>273</v>
      </c>
    </row>
    <row r="101" spans="4:7">
      <c r="D101" s="201"/>
      <c r="F101" s="44" t="s">
        <v>274</v>
      </c>
      <c r="G101" s="44" t="s">
        <v>275</v>
      </c>
    </row>
    <row r="102" spans="4:7">
      <c r="D102" s="201"/>
      <c r="F102" s="44" t="s">
        <v>276</v>
      </c>
      <c r="G102" s="44" t="s">
        <v>277</v>
      </c>
    </row>
    <row r="103" spans="4:7">
      <c r="D103" s="201"/>
      <c r="F103" s="44" t="s">
        <v>278</v>
      </c>
      <c r="G103" s="44" t="s">
        <v>279</v>
      </c>
    </row>
    <row r="104" spans="4:4">
      <c r="D104" s="201"/>
    </row>
    <row r="105" spans="4:7">
      <c r="D105" s="201"/>
      <c r="F105" s="216" t="s">
        <v>280</v>
      </c>
      <c r="G105" s="216"/>
    </row>
    <row r="106" spans="4:5">
      <c r="D106" s="201"/>
      <c r="E106" s="74" t="s">
        <v>16</v>
      </c>
    </row>
    <row r="107" spans="4:7">
      <c r="D107" s="201"/>
      <c r="F107" s="44" t="s">
        <v>281</v>
      </c>
      <c r="G107" s="44"/>
    </row>
    <row r="108" spans="4:6">
      <c r="D108" s="201"/>
      <c r="F108" s="74" t="s">
        <v>16</v>
      </c>
    </row>
    <row r="109" spans="4:4">
      <c r="D109" s="201"/>
    </row>
    <row r="110" spans="4:5">
      <c r="D110" s="201"/>
      <c r="E110" s="74" t="s">
        <v>16</v>
      </c>
    </row>
    <row r="111" spans="4:8">
      <c r="D111" s="201"/>
      <c r="E111" s="44" t="s">
        <v>282</v>
      </c>
      <c r="F111" s="44"/>
      <c r="G111" s="44"/>
      <c r="H111" s="44"/>
    </row>
    <row r="112" spans="4:7">
      <c r="D112" s="201"/>
      <c r="F112" s="44" t="s">
        <v>283</v>
      </c>
      <c r="G112" s="44"/>
    </row>
    <row r="113" spans="4:7">
      <c r="D113" s="201"/>
      <c r="F113" s="44" t="s">
        <v>284</v>
      </c>
      <c r="G113" s="44"/>
    </row>
    <row r="114" spans="4:7">
      <c r="D114" s="201"/>
      <c r="F114" s="44" t="s">
        <v>285</v>
      </c>
      <c r="G114" s="44"/>
    </row>
    <row r="115" spans="4:7">
      <c r="D115" s="201"/>
      <c r="F115" s="112" t="s">
        <v>286</v>
      </c>
      <c r="G115" s="112"/>
    </row>
    <row r="116" spans="4:8">
      <c r="D116" s="201"/>
      <c r="F116" s="112" t="s">
        <v>287</v>
      </c>
      <c r="H116" s="228"/>
    </row>
    <row r="117" spans="4:4">
      <c r="D117" s="201"/>
    </row>
    <row r="118" spans="4:4">
      <c r="D118" s="201"/>
    </row>
    <row r="119" spans="4:4">
      <c r="D119" s="201"/>
    </row>
    <row r="120" spans="4:4">
      <c r="D120" s="201"/>
    </row>
    <row r="121" spans="4:4">
      <c r="D121" s="229" t="s">
        <v>288</v>
      </c>
    </row>
    <row r="122" spans="4:5">
      <c r="D122" s="201"/>
      <c r="E122" s="230" t="s">
        <v>289</v>
      </c>
    </row>
    <row r="123" spans="4:4">
      <c r="D123" s="201"/>
    </row>
    <row r="126" spans="4:4">
      <c r="D126" s="229" t="s">
        <v>97</v>
      </c>
    </row>
    <row r="127" spans="6:9">
      <c r="F127" s="231" t="s">
        <v>116</v>
      </c>
      <c r="G127" s="232"/>
      <c r="H127" s="233"/>
      <c r="I127" s="235" t="s">
        <v>103</v>
      </c>
    </row>
    <row r="128" spans="5:9">
      <c r="E128" s="44" t="s">
        <v>290</v>
      </c>
      <c r="F128" s="231" t="s">
        <v>291</v>
      </c>
      <c r="G128" s="232"/>
      <c r="H128" s="233"/>
      <c r="I128" s="235" t="s">
        <v>292</v>
      </c>
    </row>
    <row r="129" spans="5:9">
      <c r="E129" s="44" t="s">
        <v>290</v>
      </c>
      <c r="F129" s="231" t="s">
        <v>293</v>
      </c>
      <c r="G129" s="232"/>
      <c r="H129" s="233"/>
      <c r="I129" s="235" t="s">
        <v>294</v>
      </c>
    </row>
    <row r="130" spans="5:9">
      <c r="E130" s="44" t="s">
        <v>290</v>
      </c>
      <c r="F130" s="231" t="s">
        <v>295</v>
      </c>
      <c r="G130" s="232"/>
      <c r="H130" s="233"/>
      <c r="I130" s="235" t="s">
        <v>296</v>
      </c>
    </row>
    <row r="131" spans="5:9">
      <c r="E131" s="44" t="s">
        <v>290</v>
      </c>
      <c r="F131" s="236" t="s">
        <v>297</v>
      </c>
      <c r="G131" s="236"/>
      <c r="H131" s="236"/>
      <c r="I131" s="235" t="s">
        <v>298</v>
      </c>
    </row>
    <row r="132" spans="5:9">
      <c r="E132" s="44" t="s">
        <v>290</v>
      </c>
      <c r="F132" s="237" t="s">
        <v>299</v>
      </c>
      <c r="G132" s="238"/>
      <c r="H132" s="239"/>
      <c r="I132" s="216" t="s">
        <v>300</v>
      </c>
    </row>
    <row r="133" spans="5:9">
      <c r="E133" s="44" t="s">
        <v>290</v>
      </c>
      <c r="F133" s="240" t="s">
        <v>301</v>
      </c>
      <c r="G133" s="241"/>
      <c r="H133" s="242"/>
      <c r="I133" s="235" t="s">
        <v>302</v>
      </c>
    </row>
    <row r="135" spans="5:10">
      <c r="E135" s="243"/>
      <c r="F135" s="243" t="s">
        <v>303</v>
      </c>
      <c r="G135" s="243" t="s">
        <v>103</v>
      </c>
      <c r="H135" s="243" t="s">
        <v>104</v>
      </c>
      <c r="I135" s="205" t="s">
        <v>105</v>
      </c>
      <c r="J135" s="205" t="s">
        <v>106</v>
      </c>
    </row>
    <row r="136" spans="5:10">
      <c r="E136" s="243" t="s">
        <v>107</v>
      </c>
      <c r="F136" s="243" t="s">
        <v>108</v>
      </c>
      <c r="G136" s="243" t="s">
        <v>304</v>
      </c>
      <c r="H136" s="243" t="s">
        <v>113</v>
      </c>
      <c r="I136" s="205" t="s">
        <v>305</v>
      </c>
      <c r="J136" s="205" t="s">
        <v>306</v>
      </c>
    </row>
    <row r="137" spans="5:10">
      <c r="E137" s="243" t="s">
        <v>107</v>
      </c>
      <c r="F137" s="243" t="s">
        <v>150</v>
      </c>
      <c r="G137" s="243" t="s">
        <v>307</v>
      </c>
      <c r="H137" s="243" t="s">
        <v>308</v>
      </c>
      <c r="I137" s="205" t="s">
        <v>305</v>
      </c>
      <c r="J137" s="205" t="s">
        <v>309</v>
      </c>
    </row>
    <row r="138" spans="5:10">
      <c r="E138" s="244"/>
      <c r="F138" s="244"/>
      <c r="G138" s="244"/>
      <c r="H138" s="244"/>
      <c r="I138" s="244"/>
      <c r="J138" s="244"/>
    </row>
    <row r="139" spans="4:4">
      <c r="D139" s="229" t="s">
        <v>134</v>
      </c>
    </row>
    <row r="140" spans="5:11">
      <c r="E140" s="245" t="s">
        <v>135</v>
      </c>
      <c r="F140" s="245" t="s">
        <v>136</v>
      </c>
      <c r="G140" s="245" t="s">
        <v>137</v>
      </c>
      <c r="H140" s="245" t="s">
        <v>138</v>
      </c>
      <c r="I140" s="245" t="s">
        <v>139</v>
      </c>
      <c r="J140" s="245" t="s">
        <v>140</v>
      </c>
      <c r="K140" s="245" t="s">
        <v>310</v>
      </c>
    </row>
    <row r="141" spans="5:11">
      <c r="E141" s="87" t="s">
        <v>143</v>
      </c>
      <c r="F141" s="87" t="s">
        <v>144</v>
      </c>
      <c r="G141" s="87" t="s">
        <v>145</v>
      </c>
      <c r="H141" s="87">
        <v>10</v>
      </c>
      <c r="I141" s="87" t="s">
        <v>146</v>
      </c>
      <c r="J141" s="87" t="s">
        <v>112</v>
      </c>
      <c r="K141" s="87" t="s">
        <v>311</v>
      </c>
    </row>
    <row r="142" spans="5:11">
      <c r="E142" s="246" t="s">
        <v>108</v>
      </c>
      <c r="F142" s="243">
        <v>55</v>
      </c>
      <c r="G142" s="243" t="s">
        <v>148</v>
      </c>
      <c r="H142" s="243"/>
      <c r="I142" s="243" t="s">
        <v>149</v>
      </c>
      <c r="J142" s="243" t="s">
        <v>112</v>
      </c>
      <c r="K142" s="243" t="s">
        <v>107</v>
      </c>
    </row>
    <row r="143" spans="5:11">
      <c r="E143" s="112" t="s">
        <v>150</v>
      </c>
      <c r="F143" s="112" t="s">
        <v>144</v>
      </c>
      <c r="G143" s="112" t="s">
        <v>145</v>
      </c>
      <c r="H143" s="112"/>
      <c r="I143" s="112" t="s">
        <v>151</v>
      </c>
      <c r="J143" s="243" t="s">
        <v>152</v>
      </c>
      <c r="K143" s="243" t="s">
        <v>312</v>
      </c>
    </row>
    <row r="144" spans="5:11">
      <c r="E144" s="41" t="s">
        <v>153</v>
      </c>
      <c r="F144" s="41">
        <v>55</v>
      </c>
      <c r="G144" s="41" t="s">
        <v>148</v>
      </c>
      <c r="H144" s="41">
        <v>200</v>
      </c>
      <c r="I144" s="41" t="s">
        <v>154</v>
      </c>
      <c r="J144" s="41" t="s">
        <v>112</v>
      </c>
      <c r="K144" s="41" t="s">
        <v>313</v>
      </c>
    </row>
    <row r="149" spans="4:9">
      <c r="D149" s="247" t="s">
        <v>314</v>
      </c>
      <c r="E149" s="248"/>
      <c r="F149" s="248" t="s">
        <v>315</v>
      </c>
      <c r="G149" s="248" t="s">
        <v>316</v>
      </c>
      <c r="H149" s="248" t="s">
        <v>317</v>
      </c>
      <c r="I149" s="248" t="s">
        <v>318</v>
      </c>
    </row>
    <row r="150" ht="186" customHeight="1" spans="5:9">
      <c r="E150" s="248" t="s">
        <v>319</v>
      </c>
      <c r="F150" s="88" t="s">
        <v>320</v>
      </c>
      <c r="G150" s="88" t="s">
        <v>321</v>
      </c>
      <c r="H150" s="87">
        <v>12910067724</v>
      </c>
      <c r="I150" s="87"/>
    </row>
    <row r="155" spans="4:12">
      <c r="D155" s="249" t="s">
        <v>322</v>
      </c>
      <c r="E155" s="250"/>
      <c r="F155" s="250"/>
      <c r="G155" s="250"/>
      <c r="H155" s="250"/>
      <c r="I155" s="250"/>
      <c r="J155" s="250"/>
      <c r="K155" s="250"/>
      <c r="L155" s="250"/>
    </row>
    <row r="156" spans="5:12">
      <c r="E156" s="87"/>
      <c r="F156" s="87" t="s">
        <v>121</v>
      </c>
      <c r="G156" s="87" t="s">
        <v>122</v>
      </c>
      <c r="H156" s="87" t="s">
        <v>126</v>
      </c>
      <c r="I156" s="87" t="s">
        <v>127</v>
      </c>
      <c r="J156" s="87" t="s">
        <v>128</v>
      </c>
      <c r="K156" s="87" t="s">
        <v>129</v>
      </c>
      <c r="L156" s="87" t="s">
        <v>130</v>
      </c>
    </row>
    <row r="157" ht="59.25" customHeight="1" spans="5:12">
      <c r="E157" s="87" t="s">
        <v>131</v>
      </c>
      <c r="F157" s="87" t="s">
        <v>132</v>
      </c>
      <c r="G157" s="251">
        <v>324492</v>
      </c>
      <c r="H157" s="87"/>
      <c r="I157" s="88" t="s">
        <v>323</v>
      </c>
      <c r="J157" s="87" t="s">
        <v>324</v>
      </c>
      <c r="K157" s="87" t="s">
        <v>325</v>
      </c>
      <c r="L157" s="88" t="s">
        <v>326</v>
      </c>
    </row>
    <row r="158" ht="45" spans="5:12">
      <c r="E158" s="87" t="s">
        <v>327</v>
      </c>
      <c r="F158" s="223" t="s">
        <v>328</v>
      </c>
      <c r="G158" s="225" t="s">
        <v>329</v>
      </c>
      <c r="H158" s="87"/>
      <c r="I158" s="87" t="s">
        <v>330</v>
      </c>
      <c r="J158" s="87" t="s">
        <v>324</v>
      </c>
      <c r="K158" s="87" t="s">
        <v>325</v>
      </c>
      <c r="L158" s="88" t="s">
        <v>331</v>
      </c>
    </row>
    <row r="161" spans="5:12">
      <c r="E161" s="59" t="s">
        <v>332</v>
      </c>
      <c r="F161" s="59" t="s">
        <v>333</v>
      </c>
      <c r="G161" s="59" t="s">
        <v>126</v>
      </c>
      <c r="H161" s="59" t="s">
        <v>334</v>
      </c>
      <c r="I161" s="112" t="s">
        <v>335</v>
      </c>
      <c r="J161" s="112" t="s">
        <v>336</v>
      </c>
      <c r="K161" s="94" t="s">
        <v>337</v>
      </c>
      <c r="L161" s="94" t="s">
        <v>128</v>
      </c>
    </row>
    <row r="162" spans="5:12">
      <c r="E162" s="252" t="s">
        <v>338</v>
      </c>
      <c r="F162" s="253" t="s">
        <v>339</v>
      </c>
      <c r="G162" s="253" t="s">
        <v>340</v>
      </c>
      <c r="H162" s="254" t="s">
        <v>341</v>
      </c>
      <c r="I162" s="112">
        <v>2</v>
      </c>
      <c r="J162" s="112">
        <v>0</v>
      </c>
      <c r="K162" s="259" t="s">
        <v>342</v>
      </c>
      <c r="L162" s="260" t="s">
        <v>343</v>
      </c>
    </row>
    <row r="163" spans="5:12">
      <c r="E163" s="252" t="s">
        <v>344</v>
      </c>
      <c r="F163" s="255"/>
      <c r="G163" s="255"/>
      <c r="H163" s="256"/>
      <c r="I163" s="112">
        <v>2</v>
      </c>
      <c r="J163" s="112">
        <v>1</v>
      </c>
      <c r="K163" s="225"/>
      <c r="L163" s="261"/>
    </row>
    <row r="164" spans="5:12">
      <c r="E164" s="252" t="s">
        <v>345</v>
      </c>
      <c r="F164" s="255"/>
      <c r="G164" s="255"/>
      <c r="H164" s="256"/>
      <c r="I164" s="112">
        <v>4</v>
      </c>
      <c r="J164" s="112">
        <v>2</v>
      </c>
      <c r="K164" s="225"/>
      <c r="L164" s="261"/>
    </row>
    <row r="165" spans="5:12">
      <c r="E165" s="252" t="s">
        <v>346</v>
      </c>
      <c r="F165" s="255"/>
      <c r="G165" s="255"/>
      <c r="H165" s="256"/>
      <c r="I165" s="112">
        <v>6</v>
      </c>
      <c r="J165" s="112">
        <v>3</v>
      </c>
      <c r="K165" s="225"/>
      <c r="L165" s="261"/>
    </row>
    <row r="166" spans="5:12">
      <c r="E166" s="252" t="s">
        <v>347</v>
      </c>
      <c r="F166" s="255"/>
      <c r="G166" s="255"/>
      <c r="H166" s="256"/>
      <c r="I166" s="112">
        <v>6</v>
      </c>
      <c r="J166" s="112">
        <v>4</v>
      </c>
      <c r="K166" s="225"/>
      <c r="L166" s="261"/>
    </row>
    <row r="167" spans="5:12">
      <c r="E167" s="252" t="s">
        <v>348</v>
      </c>
      <c r="F167" s="257"/>
      <c r="G167" s="257"/>
      <c r="H167" s="258"/>
      <c r="I167" s="112">
        <v>8</v>
      </c>
      <c r="J167" s="112">
        <v>5</v>
      </c>
      <c r="K167" s="225"/>
      <c r="L167" s="262"/>
    </row>
    <row r="169" spans="5:11">
      <c r="E169" s="59" t="s">
        <v>332</v>
      </c>
      <c r="F169" s="59" t="s">
        <v>333</v>
      </c>
      <c r="G169" s="59" t="s">
        <v>126</v>
      </c>
      <c r="H169" s="59" t="s">
        <v>349</v>
      </c>
      <c r="I169" s="216" t="s">
        <v>350</v>
      </c>
      <c r="J169" s="216" t="s">
        <v>337</v>
      </c>
      <c r="K169" s="94" t="s">
        <v>128</v>
      </c>
    </row>
    <row r="170" spans="5:11">
      <c r="E170" s="44" t="s">
        <v>351</v>
      </c>
      <c r="F170" s="253" t="s">
        <v>339</v>
      </c>
      <c r="G170" s="68" t="s">
        <v>352</v>
      </c>
      <c r="H170" s="68" t="s">
        <v>353</v>
      </c>
      <c r="I170" s="216">
        <v>1</v>
      </c>
      <c r="J170" s="259" t="s">
        <v>342</v>
      </c>
      <c r="K170" s="68" t="s">
        <v>354</v>
      </c>
    </row>
    <row r="171" spans="5:11">
      <c r="E171" s="44" t="s">
        <v>355</v>
      </c>
      <c r="F171" s="255"/>
      <c r="G171" s="70"/>
      <c r="H171" s="70"/>
      <c r="I171" s="216">
        <v>2</v>
      </c>
      <c r="J171" s="225"/>
      <c r="K171" s="70"/>
    </row>
    <row r="172" spans="5:11">
      <c r="E172" s="44" t="s">
        <v>356</v>
      </c>
      <c r="F172" s="255"/>
      <c r="G172" s="70"/>
      <c r="H172" s="70"/>
      <c r="I172" s="216">
        <v>4</v>
      </c>
      <c r="J172" s="225"/>
      <c r="K172" s="70"/>
    </row>
    <row r="173" spans="5:11">
      <c r="E173" s="44" t="s">
        <v>357</v>
      </c>
      <c r="F173" s="255"/>
      <c r="G173" s="70"/>
      <c r="H173" s="70"/>
      <c r="I173" s="216">
        <v>6</v>
      </c>
      <c r="J173" s="225"/>
      <c r="K173" s="70"/>
    </row>
    <row r="174" spans="5:11">
      <c r="E174" s="44" t="s">
        <v>358</v>
      </c>
      <c r="F174" s="255"/>
      <c r="G174" s="70"/>
      <c r="H174" s="70"/>
      <c r="I174" s="216">
        <v>8</v>
      </c>
      <c r="J174" s="225"/>
      <c r="K174" s="70"/>
    </row>
    <row r="175" spans="5:11">
      <c r="E175" s="44" t="s">
        <v>359</v>
      </c>
      <c r="F175" s="257"/>
      <c r="G175" s="72"/>
      <c r="H175" s="72"/>
      <c r="I175" s="216">
        <v>10</v>
      </c>
      <c r="J175" s="225"/>
      <c r="K175" s="72"/>
    </row>
    <row r="177" spans="5:11">
      <c r="E177" s="59" t="s">
        <v>332</v>
      </c>
      <c r="F177" s="59" t="s">
        <v>333</v>
      </c>
      <c r="G177" s="59" t="s">
        <v>126</v>
      </c>
      <c r="H177" s="59" t="s">
        <v>349</v>
      </c>
      <c r="I177" s="216" t="s">
        <v>360</v>
      </c>
      <c r="J177" s="216" t="s">
        <v>337</v>
      </c>
      <c r="K177" s="94" t="s">
        <v>128</v>
      </c>
    </row>
    <row r="178" spans="5:11">
      <c r="E178" s="44" t="s">
        <v>361</v>
      </c>
      <c r="F178" s="68" t="s">
        <v>339</v>
      </c>
      <c r="G178" s="69" t="s">
        <v>362</v>
      </c>
      <c r="H178" s="68" t="s">
        <v>363</v>
      </c>
      <c r="I178" s="263">
        <v>100</v>
      </c>
      <c r="J178" s="259" t="s">
        <v>342</v>
      </c>
      <c r="K178" s="68" t="s">
        <v>364</v>
      </c>
    </row>
    <row r="179" spans="5:11">
      <c r="E179" s="44" t="s">
        <v>365</v>
      </c>
      <c r="F179" s="70"/>
      <c r="G179" s="70"/>
      <c r="H179" s="70"/>
      <c r="I179" s="44">
        <v>200</v>
      </c>
      <c r="J179" s="225"/>
      <c r="K179" s="70"/>
    </row>
    <row r="180" spans="5:11">
      <c r="E180" s="44" t="s">
        <v>366</v>
      </c>
      <c r="F180" s="70"/>
      <c r="G180" s="70"/>
      <c r="H180" s="70"/>
      <c r="I180" s="44">
        <v>300</v>
      </c>
      <c r="J180" s="225"/>
      <c r="K180" s="70"/>
    </row>
    <row r="181" ht="20.25" customHeight="1" spans="5:11">
      <c r="E181" s="44" t="s">
        <v>367</v>
      </c>
      <c r="F181" s="70"/>
      <c r="G181" s="70"/>
      <c r="H181" s="70"/>
      <c r="I181" s="44">
        <v>400</v>
      </c>
      <c r="J181" s="225"/>
      <c r="K181" s="70"/>
    </row>
    <row r="182" ht="17.25" customHeight="1" spans="5:11">
      <c r="E182" s="44" t="s">
        <v>368</v>
      </c>
      <c r="F182" s="70"/>
      <c r="G182" s="70"/>
      <c r="H182" s="70"/>
      <c r="I182" s="44">
        <v>500</v>
      </c>
      <c r="J182" s="225"/>
      <c r="K182" s="70"/>
    </row>
    <row r="183" ht="15" customHeight="1" spans="5:11">
      <c r="E183" s="44" t="s">
        <v>369</v>
      </c>
      <c r="F183" s="72"/>
      <c r="G183" s="72"/>
      <c r="H183" s="72"/>
      <c r="I183" s="44">
        <v>600</v>
      </c>
      <c r="J183" s="225"/>
      <c r="K183" s="72"/>
    </row>
    <row r="184" ht="18" customHeight="1"/>
    <row r="185" ht="18" customHeight="1"/>
    <row r="186" ht="18" customHeight="1" spans="5:11">
      <c r="E186" s="59" t="s">
        <v>332</v>
      </c>
      <c r="F186" s="59" t="s">
        <v>333</v>
      </c>
      <c r="G186" s="59" t="s">
        <v>126</v>
      </c>
      <c r="H186" s="59" t="s">
        <v>349</v>
      </c>
      <c r="I186" s="216" t="s">
        <v>370</v>
      </c>
      <c r="J186" s="216" t="s">
        <v>337</v>
      </c>
      <c r="K186" s="94" t="s">
        <v>128</v>
      </c>
    </row>
    <row r="187" ht="18" customHeight="1" spans="5:11">
      <c r="E187" s="44" t="s">
        <v>371</v>
      </c>
      <c r="F187" s="68" t="s">
        <v>339</v>
      </c>
      <c r="G187" s="69" t="s">
        <v>372</v>
      </c>
      <c r="H187" s="69" t="s">
        <v>373</v>
      </c>
      <c r="I187" s="263">
        <v>10</v>
      </c>
      <c r="J187" s="259" t="s">
        <v>342</v>
      </c>
      <c r="K187" s="69" t="s">
        <v>16</v>
      </c>
    </row>
    <row r="188" ht="18" customHeight="1" spans="5:11">
      <c r="E188" s="44" t="s">
        <v>374</v>
      </c>
      <c r="F188" s="70"/>
      <c r="G188" s="70"/>
      <c r="H188" s="70"/>
      <c r="I188" s="44">
        <v>12</v>
      </c>
      <c r="J188" s="225"/>
      <c r="K188" s="71"/>
    </row>
    <row r="189" ht="18" customHeight="1" spans="5:11">
      <c r="E189" s="44" t="s">
        <v>375</v>
      </c>
      <c r="F189" s="70"/>
      <c r="G189" s="70"/>
      <c r="H189" s="70"/>
      <c r="I189" s="44">
        <v>14</v>
      </c>
      <c r="J189" s="225"/>
      <c r="K189" s="71"/>
    </row>
    <row r="190" ht="18" customHeight="1" spans="5:11">
      <c r="E190" s="44" t="s">
        <v>376</v>
      </c>
      <c r="F190" s="70"/>
      <c r="G190" s="70"/>
      <c r="H190" s="70"/>
      <c r="I190" s="44">
        <v>16</v>
      </c>
      <c r="J190" s="225"/>
      <c r="K190" s="71"/>
    </row>
    <row r="191" ht="18" customHeight="1" spans="5:11">
      <c r="E191" s="44" t="s">
        <v>377</v>
      </c>
      <c r="F191" s="70"/>
      <c r="G191" s="70"/>
      <c r="H191" s="70"/>
      <c r="I191" s="44">
        <v>18</v>
      </c>
      <c r="J191" s="225"/>
      <c r="K191" s="71"/>
    </row>
    <row r="192" ht="18" customHeight="1" spans="5:11">
      <c r="E192" s="44" t="s">
        <v>378</v>
      </c>
      <c r="F192" s="72"/>
      <c r="G192" s="72"/>
      <c r="H192" s="72"/>
      <c r="I192" s="44">
        <v>20</v>
      </c>
      <c r="J192" s="225"/>
      <c r="K192" s="73"/>
    </row>
    <row r="193" ht="18" customHeight="1"/>
    <row r="194" ht="18" customHeight="1"/>
    <row r="195" ht="18" customHeight="1" spans="5:11">
      <c r="E195" s="59" t="s">
        <v>332</v>
      </c>
      <c r="F195" s="59" t="s">
        <v>333</v>
      </c>
      <c r="G195" s="59" t="s">
        <v>126</v>
      </c>
      <c r="H195" s="59" t="s">
        <v>349</v>
      </c>
      <c r="I195" s="216" t="s">
        <v>379</v>
      </c>
      <c r="J195" s="216" t="s">
        <v>337</v>
      </c>
      <c r="K195" s="94" t="s">
        <v>128</v>
      </c>
    </row>
    <row r="196" ht="18" customHeight="1" spans="5:11">
      <c r="E196" s="44" t="s">
        <v>380</v>
      </c>
      <c r="F196" s="68" t="s">
        <v>339</v>
      </c>
      <c r="G196" s="69" t="s">
        <v>381</v>
      </c>
      <c r="H196" s="264" t="s">
        <v>382</v>
      </c>
      <c r="I196" s="263">
        <v>4</v>
      </c>
      <c r="J196" s="259" t="s">
        <v>342</v>
      </c>
      <c r="K196" s="69" t="s">
        <v>383</v>
      </c>
    </row>
    <row r="197" ht="18" customHeight="1" spans="5:11">
      <c r="E197" s="44" t="s">
        <v>384</v>
      </c>
      <c r="F197" s="70"/>
      <c r="G197" s="70"/>
      <c r="H197" s="265"/>
      <c r="I197" s="112">
        <v>5</v>
      </c>
      <c r="J197" s="225"/>
      <c r="K197" s="70"/>
    </row>
    <row r="198" ht="18" customHeight="1" spans="5:11">
      <c r="E198" s="44" t="s">
        <v>385</v>
      </c>
      <c r="F198" s="70"/>
      <c r="G198" s="70"/>
      <c r="H198" s="265"/>
      <c r="I198" s="44">
        <v>6</v>
      </c>
      <c r="J198" s="225"/>
      <c r="K198" s="70"/>
    </row>
    <row r="199" ht="18" customHeight="1" spans="5:11">
      <c r="E199" s="44" t="s">
        <v>386</v>
      </c>
      <c r="F199" s="70"/>
      <c r="G199" s="70"/>
      <c r="H199" s="265"/>
      <c r="I199" s="44">
        <v>7</v>
      </c>
      <c r="J199" s="225"/>
      <c r="K199" s="70"/>
    </row>
    <row r="200" ht="18" customHeight="1" spans="5:11">
      <c r="E200" s="44" t="s">
        <v>387</v>
      </c>
      <c r="F200" s="70"/>
      <c r="G200" s="70"/>
      <c r="H200" s="265"/>
      <c r="I200" s="44">
        <v>8</v>
      </c>
      <c r="J200" s="225"/>
      <c r="K200" s="70"/>
    </row>
    <row r="201" ht="18" customHeight="1" spans="5:11">
      <c r="E201" s="44" t="s">
        <v>388</v>
      </c>
      <c r="F201" s="72"/>
      <c r="G201" s="72"/>
      <c r="H201" s="266"/>
      <c r="I201" s="44">
        <v>9</v>
      </c>
      <c r="J201" s="225"/>
      <c r="K201" s="72"/>
    </row>
    <row r="202" ht="18" customHeight="1"/>
    <row r="203" ht="18" customHeight="1" spans="5:11">
      <c r="E203" s="59" t="s">
        <v>332</v>
      </c>
      <c r="F203" s="59" t="s">
        <v>333</v>
      </c>
      <c r="G203" s="59" t="s">
        <v>126</v>
      </c>
      <c r="H203" s="59" t="s">
        <v>349</v>
      </c>
      <c r="I203" s="216" t="s">
        <v>335</v>
      </c>
      <c r="J203" s="216" t="s">
        <v>337</v>
      </c>
      <c r="K203" s="94" t="s">
        <v>128</v>
      </c>
    </row>
    <row r="204" ht="18" customHeight="1" spans="5:11">
      <c r="E204" s="44" t="s">
        <v>389</v>
      </c>
      <c r="F204" s="68" t="s">
        <v>339</v>
      </c>
      <c r="G204" s="69" t="s">
        <v>390</v>
      </c>
      <c r="H204" s="264" t="s">
        <v>391</v>
      </c>
      <c r="I204" s="263">
        <v>1</v>
      </c>
      <c r="J204" s="259" t="s">
        <v>342</v>
      </c>
      <c r="K204" s="264" t="s">
        <v>16</v>
      </c>
    </row>
    <row r="205" ht="18" customHeight="1" spans="5:11">
      <c r="E205" s="44" t="s">
        <v>392</v>
      </c>
      <c r="F205" s="70"/>
      <c r="G205" s="70"/>
      <c r="H205" s="265"/>
      <c r="I205" s="112">
        <v>2</v>
      </c>
      <c r="J205" s="225"/>
      <c r="K205" s="273"/>
    </row>
    <row r="206" ht="18" customHeight="1" spans="5:11">
      <c r="E206" s="44" t="s">
        <v>393</v>
      </c>
      <c r="F206" s="70"/>
      <c r="G206" s="70"/>
      <c r="H206" s="265"/>
      <c r="I206" s="44">
        <v>3</v>
      </c>
      <c r="J206" s="225"/>
      <c r="K206" s="273"/>
    </row>
    <row r="207" spans="5:11">
      <c r="E207" s="44" t="s">
        <v>394</v>
      </c>
      <c r="F207" s="70"/>
      <c r="G207" s="70"/>
      <c r="H207" s="265"/>
      <c r="I207" s="44">
        <v>4</v>
      </c>
      <c r="J207" s="225"/>
      <c r="K207" s="273"/>
    </row>
    <row r="208" spans="5:11">
      <c r="E208" s="44" t="s">
        <v>395</v>
      </c>
      <c r="F208" s="70"/>
      <c r="G208" s="70"/>
      <c r="H208" s="265"/>
      <c r="I208" s="44">
        <v>5</v>
      </c>
      <c r="J208" s="225"/>
      <c r="K208" s="273"/>
    </row>
    <row r="209" spans="5:11">
      <c r="E209" s="44" t="s">
        <v>396</v>
      </c>
      <c r="F209" s="72"/>
      <c r="G209" s="72"/>
      <c r="H209" s="266"/>
      <c r="I209" s="44">
        <v>6</v>
      </c>
      <c r="J209" s="225"/>
      <c r="K209" s="274"/>
    </row>
    <row r="211" spans="4:4">
      <c r="D211" s="249" t="s">
        <v>397</v>
      </c>
    </row>
    <row r="212" spans="4:12">
      <c r="D212" s="267" t="s">
        <v>16</v>
      </c>
      <c r="E212" s="87" t="s">
        <v>398</v>
      </c>
      <c r="F212" s="87" t="s">
        <v>399</v>
      </c>
      <c r="G212" s="87" t="s">
        <v>400</v>
      </c>
      <c r="H212" s="87" t="s">
        <v>127</v>
      </c>
      <c r="I212" s="87" t="s">
        <v>401</v>
      </c>
      <c r="J212" s="87" t="s">
        <v>402</v>
      </c>
      <c r="K212" s="87" t="s">
        <v>142</v>
      </c>
      <c r="L212" s="87" t="s">
        <v>403</v>
      </c>
    </row>
    <row r="213" customHeight="1" spans="5:12">
      <c r="E213" s="87" t="s">
        <v>404</v>
      </c>
      <c r="F213" s="87">
        <v>100</v>
      </c>
      <c r="G213" s="87">
        <v>0.5</v>
      </c>
      <c r="H213" s="87" t="s">
        <v>405</v>
      </c>
      <c r="I213" s="275" t="s">
        <v>406</v>
      </c>
      <c r="J213" s="89" t="s">
        <v>407</v>
      </c>
      <c r="K213" s="89" t="s">
        <v>408</v>
      </c>
      <c r="L213" s="276" t="s">
        <v>409</v>
      </c>
    </row>
    <row r="214" spans="5:12">
      <c r="E214" s="87" t="s">
        <v>410</v>
      </c>
      <c r="F214" s="87">
        <v>100</v>
      </c>
      <c r="G214" s="87">
        <v>1</v>
      </c>
      <c r="H214" s="87" t="s">
        <v>405</v>
      </c>
      <c r="I214" s="277"/>
      <c r="J214" s="90"/>
      <c r="K214" s="90"/>
      <c r="L214" s="276"/>
    </row>
    <row r="215" spans="5:12">
      <c r="E215" s="87" t="s">
        <v>411</v>
      </c>
      <c r="F215" s="87">
        <v>100</v>
      </c>
      <c r="G215" s="87">
        <v>2</v>
      </c>
      <c r="H215" s="87" t="s">
        <v>405</v>
      </c>
      <c r="I215" s="277"/>
      <c r="J215" s="90"/>
      <c r="K215" s="90"/>
      <c r="L215" s="276"/>
    </row>
    <row r="216" spans="5:12">
      <c r="E216" s="87" t="s">
        <v>412</v>
      </c>
      <c r="F216" s="87">
        <v>100</v>
      </c>
      <c r="G216" s="87">
        <v>3</v>
      </c>
      <c r="H216" s="87" t="s">
        <v>405</v>
      </c>
      <c r="I216" s="277"/>
      <c r="J216" s="90"/>
      <c r="K216" s="90"/>
      <c r="L216" s="276"/>
    </row>
    <row r="217" spans="5:12">
      <c r="E217" s="87" t="s">
        <v>413</v>
      </c>
      <c r="F217" s="87">
        <v>100</v>
      </c>
      <c r="G217" s="87">
        <v>4</v>
      </c>
      <c r="H217" s="87" t="s">
        <v>405</v>
      </c>
      <c r="I217" s="277"/>
      <c r="J217" s="90"/>
      <c r="K217" s="90"/>
      <c r="L217" s="276"/>
    </row>
    <row r="218" spans="5:12">
      <c r="E218" s="87" t="s">
        <v>414</v>
      </c>
      <c r="F218" s="87">
        <v>100</v>
      </c>
      <c r="G218" s="87">
        <v>5</v>
      </c>
      <c r="H218" s="87" t="s">
        <v>405</v>
      </c>
      <c r="I218" s="278"/>
      <c r="J218" s="91"/>
      <c r="K218" s="91"/>
      <c r="L218" s="276"/>
    </row>
    <row r="219" spans="5:12">
      <c r="E219" s="44" t="s">
        <v>389</v>
      </c>
      <c r="F219" s="87">
        <v>100</v>
      </c>
      <c r="G219" s="87">
        <v>0.5</v>
      </c>
      <c r="H219" s="87" t="s">
        <v>415</v>
      </c>
      <c r="I219" s="259" t="s">
        <v>416</v>
      </c>
      <c r="J219" s="89"/>
      <c r="K219" s="89" t="s">
        <v>408</v>
      </c>
      <c r="L219" s="101" t="s">
        <v>417</v>
      </c>
    </row>
    <row r="220" spans="5:12">
      <c r="E220" s="44" t="s">
        <v>392</v>
      </c>
      <c r="F220" s="87">
        <v>100</v>
      </c>
      <c r="G220" s="87">
        <v>1</v>
      </c>
      <c r="H220" s="87"/>
      <c r="I220" s="225"/>
      <c r="J220" s="90"/>
      <c r="K220" s="90"/>
      <c r="L220" s="103"/>
    </row>
    <row r="221" spans="5:12">
      <c r="E221" s="44" t="s">
        <v>393</v>
      </c>
      <c r="F221" s="87">
        <v>100</v>
      </c>
      <c r="G221" s="87">
        <v>2</v>
      </c>
      <c r="H221" s="87"/>
      <c r="I221" s="225"/>
      <c r="J221" s="90"/>
      <c r="K221" s="90"/>
      <c r="L221" s="103"/>
    </row>
    <row r="222" spans="5:12">
      <c r="E222" s="44" t="s">
        <v>394</v>
      </c>
      <c r="F222" s="87">
        <v>100</v>
      </c>
      <c r="G222" s="87">
        <v>3</v>
      </c>
      <c r="H222" s="87"/>
      <c r="I222" s="225"/>
      <c r="J222" s="90"/>
      <c r="K222" s="90"/>
      <c r="L222" s="103"/>
    </row>
    <row r="223" spans="5:12">
      <c r="E223" s="44" t="s">
        <v>395</v>
      </c>
      <c r="F223" s="87">
        <v>100</v>
      </c>
      <c r="G223" s="87">
        <v>4</v>
      </c>
      <c r="H223" s="87"/>
      <c r="I223" s="225"/>
      <c r="J223" s="90"/>
      <c r="K223" s="90"/>
      <c r="L223" s="103"/>
    </row>
    <row r="224" spans="5:12">
      <c r="E224" s="44" t="s">
        <v>396</v>
      </c>
      <c r="F224" s="87">
        <v>100</v>
      </c>
      <c r="G224" s="87">
        <v>5</v>
      </c>
      <c r="H224" s="87"/>
      <c r="I224" s="225"/>
      <c r="J224" s="91"/>
      <c r="K224" s="91"/>
      <c r="L224" s="105"/>
    </row>
    <row r="226" ht="13.5" customHeight="1" spans="5:13">
      <c r="E226" s="87" t="s">
        <v>418</v>
      </c>
      <c r="F226" s="87" t="s">
        <v>399</v>
      </c>
      <c r="G226" s="87" t="s">
        <v>419</v>
      </c>
      <c r="H226" s="87" t="s">
        <v>420</v>
      </c>
      <c r="I226" s="87" t="s">
        <v>421</v>
      </c>
      <c r="J226" s="87" t="s">
        <v>127</v>
      </c>
      <c r="K226" s="87" t="s">
        <v>401</v>
      </c>
      <c r="L226" s="87" t="s">
        <v>402</v>
      </c>
      <c r="M226" s="87" t="s">
        <v>142</v>
      </c>
    </row>
    <row r="227" s="199" customFormat="1" ht="87.75" customHeight="1" spans="1:13">
      <c r="A227" s="268" t="s">
        <v>422</v>
      </c>
      <c r="E227" s="269" t="s">
        <v>423</v>
      </c>
      <c r="F227" s="270" t="s">
        <v>424</v>
      </c>
      <c r="G227" s="269" t="s">
        <v>425</v>
      </c>
      <c r="H227" s="271">
        <v>1</v>
      </c>
      <c r="I227" s="271" t="s">
        <v>426</v>
      </c>
      <c r="J227" s="276" t="s">
        <v>427</v>
      </c>
      <c r="K227" s="279" t="s">
        <v>422</v>
      </c>
      <c r="L227" s="280"/>
      <c r="M227" s="281" t="s">
        <v>428</v>
      </c>
    </row>
    <row r="228" ht="42" customHeight="1" spans="5:13">
      <c r="E228" s="260" t="s">
        <v>429</v>
      </c>
      <c r="F228" s="113" t="s">
        <v>430</v>
      </c>
      <c r="G228" s="114" t="s">
        <v>431</v>
      </c>
      <c r="H228" s="89">
        <v>55</v>
      </c>
      <c r="I228" s="89">
        <v>5</v>
      </c>
      <c r="J228" s="89" t="s">
        <v>432</v>
      </c>
      <c r="K228" s="275" t="s">
        <v>433</v>
      </c>
      <c r="L228" s="282" t="s">
        <v>434</v>
      </c>
      <c r="M228" s="271" t="s">
        <v>435</v>
      </c>
    </row>
    <row r="229" ht="34.5" customHeight="1" spans="5:13">
      <c r="E229" s="261"/>
      <c r="F229" s="117"/>
      <c r="G229" s="118"/>
      <c r="H229" s="90"/>
      <c r="I229" s="90"/>
      <c r="J229" s="90"/>
      <c r="K229" s="277"/>
      <c r="L229" s="283"/>
      <c r="M229" s="271"/>
    </row>
    <row r="230" ht="28.5" customHeight="1" spans="5:13">
      <c r="E230" s="261"/>
      <c r="F230" s="117"/>
      <c r="G230" s="118"/>
      <c r="H230" s="90"/>
      <c r="I230" s="90"/>
      <c r="J230" s="90"/>
      <c r="K230" s="277"/>
      <c r="L230" s="283"/>
      <c r="M230" s="271"/>
    </row>
    <row r="231" ht="30.75" customHeight="1" spans="5:13">
      <c r="E231" s="261"/>
      <c r="F231" s="117"/>
      <c r="G231" s="118"/>
      <c r="H231" s="90"/>
      <c r="I231" s="90"/>
      <c r="J231" s="90"/>
      <c r="K231" s="277"/>
      <c r="L231" s="283"/>
      <c r="M231" s="271"/>
    </row>
    <row r="232" ht="27.75" customHeight="1" spans="5:13">
      <c r="E232" s="261"/>
      <c r="F232" s="117"/>
      <c r="G232" s="118"/>
      <c r="H232" s="90"/>
      <c r="I232" s="90"/>
      <c r="J232" s="90"/>
      <c r="K232" s="277"/>
      <c r="L232" s="283"/>
      <c r="M232" s="271"/>
    </row>
    <row r="233" ht="27.75" customHeight="1" spans="5:13">
      <c r="E233" s="261"/>
      <c r="F233" s="117"/>
      <c r="G233" s="118"/>
      <c r="H233" s="90"/>
      <c r="I233" s="90"/>
      <c r="J233" s="90"/>
      <c r="K233" s="277"/>
      <c r="L233" s="283"/>
      <c r="M233" s="271"/>
    </row>
    <row r="234" ht="27.75" customHeight="1" spans="5:13">
      <c r="E234" s="261"/>
      <c r="F234" s="117"/>
      <c r="G234" s="118"/>
      <c r="H234" s="90"/>
      <c r="I234" s="90"/>
      <c r="J234" s="90"/>
      <c r="K234" s="277"/>
      <c r="L234" s="283"/>
      <c r="M234" s="271"/>
    </row>
    <row r="235" ht="30" customHeight="1" spans="5:13">
      <c r="E235" s="261"/>
      <c r="F235" s="117"/>
      <c r="G235" s="118"/>
      <c r="H235" s="90"/>
      <c r="I235" s="90"/>
      <c r="J235" s="90"/>
      <c r="K235" s="277"/>
      <c r="L235" s="283"/>
      <c r="M235" s="271"/>
    </row>
    <row r="236" ht="39" customHeight="1" spans="5:13">
      <c r="E236" s="261"/>
      <c r="F236" s="117"/>
      <c r="G236" s="118"/>
      <c r="H236" s="90"/>
      <c r="I236" s="90"/>
      <c r="J236" s="90"/>
      <c r="K236" s="277"/>
      <c r="L236" s="283"/>
      <c r="M236" s="271"/>
    </row>
    <row r="237" ht="31.5" customHeight="1" spans="5:13">
      <c r="E237" s="261"/>
      <c r="F237" s="117"/>
      <c r="G237" s="118"/>
      <c r="H237" s="90"/>
      <c r="I237" s="90"/>
      <c r="J237" s="90"/>
      <c r="K237" s="277"/>
      <c r="L237" s="283"/>
      <c r="M237" s="271"/>
    </row>
    <row r="238" ht="31.5" customHeight="1" spans="5:13">
      <c r="E238" s="261"/>
      <c r="F238" s="117"/>
      <c r="G238" s="118"/>
      <c r="H238" s="90"/>
      <c r="I238" s="90"/>
      <c r="J238" s="90"/>
      <c r="K238" s="277"/>
      <c r="L238" s="283"/>
      <c r="M238" s="271"/>
    </row>
    <row r="239" ht="31.5" customHeight="1" spans="5:13">
      <c r="E239" s="261"/>
      <c r="F239" s="117"/>
      <c r="G239" s="118"/>
      <c r="H239" s="90"/>
      <c r="I239" s="90"/>
      <c r="J239" s="90"/>
      <c r="K239" s="277"/>
      <c r="L239" s="283"/>
      <c r="M239" s="271"/>
    </row>
    <row r="240" ht="31.5" customHeight="1" spans="5:13">
      <c r="E240" s="261"/>
      <c r="F240" s="117"/>
      <c r="G240" s="118"/>
      <c r="H240" s="90"/>
      <c r="I240" s="90"/>
      <c r="J240" s="90"/>
      <c r="K240" s="277"/>
      <c r="L240" s="283"/>
      <c r="M240" s="271"/>
    </row>
    <row r="241" ht="31.5" customHeight="1" spans="5:13">
      <c r="E241" s="261"/>
      <c r="F241" s="117"/>
      <c r="G241" s="118"/>
      <c r="H241" s="90"/>
      <c r="I241" s="90"/>
      <c r="J241" s="90"/>
      <c r="K241" s="277"/>
      <c r="L241" s="283"/>
      <c r="M241" s="271"/>
    </row>
    <row r="242" ht="31.5" customHeight="1" spans="5:13">
      <c r="E242" s="261"/>
      <c r="F242" s="117"/>
      <c r="G242" s="118"/>
      <c r="H242" s="90"/>
      <c r="I242" s="90"/>
      <c r="J242" s="90"/>
      <c r="K242" s="277"/>
      <c r="L242" s="283"/>
      <c r="M242" s="271"/>
    </row>
    <row r="243" ht="31.5" customHeight="1" spans="5:13">
      <c r="E243" s="261"/>
      <c r="F243" s="117"/>
      <c r="G243" s="118"/>
      <c r="H243" s="90"/>
      <c r="I243" s="90"/>
      <c r="J243" s="90"/>
      <c r="K243" s="277"/>
      <c r="L243" s="283"/>
      <c r="M243" s="271"/>
    </row>
    <row r="244" ht="31.5" customHeight="1" spans="5:13">
      <c r="E244" s="261"/>
      <c r="F244" s="117"/>
      <c r="G244" s="118"/>
      <c r="H244" s="90"/>
      <c r="I244" s="90"/>
      <c r="J244" s="90"/>
      <c r="K244" s="277"/>
      <c r="L244" s="283"/>
      <c r="M244" s="271"/>
    </row>
    <row r="245" ht="31.5" customHeight="1" spans="5:13">
      <c r="E245" s="261"/>
      <c r="F245" s="117"/>
      <c r="G245" s="118"/>
      <c r="H245" s="90"/>
      <c r="I245" s="90"/>
      <c r="J245" s="90"/>
      <c r="K245" s="277"/>
      <c r="L245" s="283"/>
      <c r="M245" s="271"/>
    </row>
    <row r="246" ht="31.5" customHeight="1" spans="5:13">
      <c r="E246" s="261"/>
      <c r="F246" s="117"/>
      <c r="G246" s="118"/>
      <c r="H246" s="90"/>
      <c r="I246" s="90"/>
      <c r="J246" s="90"/>
      <c r="K246" s="277"/>
      <c r="L246" s="283"/>
      <c r="M246" s="271"/>
    </row>
    <row r="247" ht="31.5" customHeight="1" spans="5:13">
      <c r="E247" s="262"/>
      <c r="F247" s="122"/>
      <c r="G247" s="123"/>
      <c r="H247" s="91"/>
      <c r="I247" s="91"/>
      <c r="J247" s="91"/>
      <c r="K247" s="278"/>
      <c r="L247" s="284"/>
      <c r="M247" s="271"/>
    </row>
    <row r="248" spans="5:5">
      <c r="E248" s="267"/>
    </row>
    <row r="249" spans="5:5">
      <c r="E249" s="267"/>
    </row>
    <row r="250" spans="5:5">
      <c r="E250" s="267"/>
    </row>
    <row r="252" spans="4:9">
      <c r="D252" s="272" t="s">
        <v>126</v>
      </c>
      <c r="E252" s="74" t="s">
        <v>436</v>
      </c>
      <c r="I252" s="74" t="s">
        <v>437</v>
      </c>
    </row>
    <row r="253" spans="5:5">
      <c r="E253" s="74" t="s">
        <v>438</v>
      </c>
    </row>
    <row r="254" spans="5:9">
      <c r="E254" s="74" t="s">
        <v>439</v>
      </c>
      <c r="I254" s="74" t="s">
        <v>440</v>
      </c>
    </row>
    <row r="266" spans="9:9">
      <c r="I266" s="74" t="s">
        <v>441</v>
      </c>
    </row>
    <row r="267" spans="9:9">
      <c r="I267" s="74" t="s">
        <v>442</v>
      </c>
    </row>
    <row r="269" spans="5:5">
      <c r="E269" s="74" t="s">
        <v>443</v>
      </c>
    </row>
    <row r="270" spans="5:5">
      <c r="E270" s="74" t="s">
        <v>444</v>
      </c>
    </row>
    <row r="283" spans="5:5">
      <c r="E283" s="74" t="s">
        <v>445</v>
      </c>
    </row>
    <row r="284" spans="5:9">
      <c r="E284" s="74" t="s">
        <v>446</v>
      </c>
      <c r="I284" s="74" t="s">
        <v>447</v>
      </c>
    </row>
    <row r="285" spans="9:9">
      <c r="I285" s="74" t="s">
        <v>448</v>
      </c>
    </row>
    <row r="286" spans="9:9">
      <c r="I286" s="74" t="s">
        <v>449</v>
      </c>
    </row>
    <row r="287" spans="9:9">
      <c r="I287" s="74" t="s">
        <v>450</v>
      </c>
    </row>
    <row r="288" spans="9:9">
      <c r="I288" s="74" t="s">
        <v>451</v>
      </c>
    </row>
    <row r="289" spans="9:9">
      <c r="I289" s="74" t="s">
        <v>452</v>
      </c>
    </row>
    <row r="290" spans="9:9">
      <c r="I290" s="74" t="s">
        <v>453</v>
      </c>
    </row>
    <row r="307" spans="9:9">
      <c r="I307" s="74" t="s">
        <v>454</v>
      </c>
    </row>
    <row r="308" spans="5:9">
      <c r="E308" s="74" t="s">
        <v>455</v>
      </c>
      <c r="I308" s="74" t="s">
        <v>456</v>
      </c>
    </row>
    <row r="309" spans="5:9">
      <c r="E309" s="74" t="s">
        <v>457</v>
      </c>
      <c r="I309" s="74" t="s">
        <v>16</v>
      </c>
    </row>
    <row r="310" spans="5:9">
      <c r="E310" s="74" t="s">
        <v>458</v>
      </c>
      <c r="I310" s="74" t="s">
        <v>16</v>
      </c>
    </row>
    <row r="319" spans="5:9">
      <c r="E319" s="74" t="s">
        <v>16</v>
      </c>
      <c r="I319" s="74" t="s">
        <v>16</v>
      </c>
    </row>
    <row r="320" spans="5:5">
      <c r="E320" s="74" t="s">
        <v>16</v>
      </c>
    </row>
    <row r="324" spans="5:5">
      <c r="E324" s="74" t="s">
        <v>459</v>
      </c>
    </row>
    <row r="325" spans="5:9">
      <c r="E325" s="74" t="s">
        <v>460</v>
      </c>
      <c r="I325" s="74" t="s">
        <v>461</v>
      </c>
    </row>
    <row r="326" spans="9:9">
      <c r="I326" s="74" t="s">
        <v>462</v>
      </c>
    </row>
    <row r="342" spans="5:9">
      <c r="E342" s="74" t="s">
        <v>463</v>
      </c>
      <c r="I342" s="74" t="s">
        <v>464</v>
      </c>
    </row>
    <row r="343" spans="5:9">
      <c r="E343" s="74" t="s">
        <v>465</v>
      </c>
      <c r="I343" s="74" t="s">
        <v>466</v>
      </c>
    </row>
    <row r="344" spans="9:9">
      <c r="I344" s="74" t="s">
        <v>467</v>
      </c>
    </row>
    <row r="345" spans="9:9">
      <c r="I345" s="74" t="s">
        <v>468</v>
      </c>
    </row>
    <row r="346" spans="9:9">
      <c r="I346" s="74" t="s">
        <v>469</v>
      </c>
    </row>
    <row r="352" spans="5:5">
      <c r="E352" s="74" t="s">
        <v>470</v>
      </c>
    </row>
    <row r="353" spans="5:5">
      <c r="E353" s="74" t="s">
        <v>471</v>
      </c>
    </row>
  </sheetData>
  <mergeCells count="54">
    <mergeCell ref="F95:H95"/>
    <mergeCell ref="F127:H127"/>
    <mergeCell ref="F128:H128"/>
    <mergeCell ref="F129:H129"/>
    <mergeCell ref="F130:H130"/>
    <mergeCell ref="F131:H131"/>
    <mergeCell ref="F132:H132"/>
    <mergeCell ref="F133:H133"/>
    <mergeCell ref="E228:E247"/>
    <mergeCell ref="F162:F167"/>
    <mergeCell ref="F170:F175"/>
    <mergeCell ref="F178:F183"/>
    <mergeCell ref="F187:F192"/>
    <mergeCell ref="F196:F201"/>
    <mergeCell ref="F204:F209"/>
    <mergeCell ref="F228:F247"/>
    <mergeCell ref="G162:G167"/>
    <mergeCell ref="G170:G175"/>
    <mergeCell ref="G178:G183"/>
    <mergeCell ref="G187:G192"/>
    <mergeCell ref="G196:G201"/>
    <mergeCell ref="G204:G209"/>
    <mergeCell ref="G228:G247"/>
    <mergeCell ref="H162:H167"/>
    <mergeCell ref="H170:H175"/>
    <mergeCell ref="H178:H183"/>
    <mergeCell ref="H187:H192"/>
    <mergeCell ref="H196:H201"/>
    <mergeCell ref="H204:H209"/>
    <mergeCell ref="H228:H247"/>
    <mergeCell ref="I213:I218"/>
    <mergeCell ref="I219:I224"/>
    <mergeCell ref="I228:I247"/>
    <mergeCell ref="J170:J175"/>
    <mergeCell ref="J178:J183"/>
    <mergeCell ref="J187:J192"/>
    <mergeCell ref="J196:J201"/>
    <mergeCell ref="J204:J209"/>
    <mergeCell ref="J213:J218"/>
    <mergeCell ref="J219:J224"/>
    <mergeCell ref="J228:J247"/>
    <mergeCell ref="K162:K167"/>
    <mergeCell ref="K170:K175"/>
    <mergeCell ref="K178:K183"/>
    <mergeCell ref="K187:K192"/>
    <mergeCell ref="K196:K201"/>
    <mergeCell ref="K204:K209"/>
    <mergeCell ref="K213:K218"/>
    <mergeCell ref="K219:K224"/>
    <mergeCell ref="K228:K247"/>
    <mergeCell ref="L162:L167"/>
    <mergeCell ref="L213:L218"/>
    <mergeCell ref="L219:L224"/>
    <mergeCell ref="L228:L247"/>
  </mergeCells>
  <pageMargins left="0.699305555555556" right="0.699305555555556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E3:P153"/>
  <sheetViews>
    <sheetView topLeftCell="A73" workbookViewId="0">
      <selection activeCell="H77" sqref="H77"/>
    </sheetView>
  </sheetViews>
  <sheetFormatPr defaultColWidth="9" defaultRowHeight="13.5"/>
  <cols>
    <col min="1" max="4" width="9" style="161"/>
    <col min="5" max="5" width="19.5" style="161" customWidth="1"/>
    <col min="6" max="6" width="28.25" style="161" customWidth="1"/>
    <col min="7" max="7" width="61.375" style="161" customWidth="1"/>
    <col min="8" max="8" width="31.875" style="161" customWidth="1"/>
    <col min="9" max="9" width="29.5" style="161" customWidth="1"/>
    <col min="10" max="10" width="21.125" style="161" customWidth="1"/>
    <col min="11" max="11" width="14.25" style="161" customWidth="1"/>
    <col min="12" max="12" width="46.25" style="161" customWidth="1"/>
    <col min="13" max="16384" width="9" style="161"/>
  </cols>
  <sheetData>
    <row r="3" spans="7:7">
      <c r="G3" s="168" t="s">
        <v>472</v>
      </c>
    </row>
    <row r="6" spans="5:11">
      <c r="E6" s="169" t="s">
        <v>22</v>
      </c>
      <c r="F6" s="106" t="s">
        <v>473</v>
      </c>
      <c r="G6" s="156"/>
      <c r="H6" s="170"/>
      <c r="I6" s="156"/>
      <c r="J6" s="156"/>
      <c r="K6" s="156"/>
    </row>
    <row r="7" spans="5:11">
      <c r="E7" s="156"/>
      <c r="F7" s="156"/>
      <c r="G7" s="156"/>
      <c r="H7" s="171" t="s">
        <v>474</v>
      </c>
      <c r="I7" s="171"/>
      <c r="J7" s="171"/>
      <c r="K7" s="171"/>
    </row>
    <row r="8" spans="5:11">
      <c r="E8" s="169" t="s">
        <v>24</v>
      </c>
      <c r="F8" s="106" t="s">
        <v>217</v>
      </c>
      <c r="G8" s="156"/>
      <c r="H8" s="171" t="s">
        <v>475</v>
      </c>
      <c r="I8" s="171" t="s">
        <v>476</v>
      </c>
      <c r="J8" s="171"/>
      <c r="K8" s="171"/>
    </row>
    <row r="9" ht="14.25" spans="5:11">
      <c r="E9" s="156"/>
      <c r="F9" s="156"/>
      <c r="I9" s="186"/>
      <c r="J9" s="186"/>
      <c r="K9" s="186"/>
    </row>
    <row r="10" ht="14.25" spans="5:9">
      <c r="E10" s="172" t="s">
        <v>26</v>
      </c>
      <c r="F10" s="173" t="s">
        <v>477</v>
      </c>
      <c r="H10" s="174" t="s">
        <v>478</v>
      </c>
      <c r="I10" s="187"/>
    </row>
    <row r="11" spans="5:6">
      <c r="E11" s="156"/>
      <c r="F11" s="156"/>
    </row>
    <row r="12" ht="14.25" spans="5:12">
      <c r="E12" s="175" t="s">
        <v>216</v>
      </c>
      <c r="F12" s="173" t="s">
        <v>217</v>
      </c>
      <c r="H12" s="176" t="s">
        <v>479</v>
      </c>
      <c r="I12" s="187"/>
      <c r="J12" s="187"/>
      <c r="K12" s="187"/>
      <c r="L12" s="187"/>
    </row>
    <row r="13" spans="5:6">
      <c r="E13" s="156"/>
      <c r="F13" s="156"/>
    </row>
    <row r="14" spans="5:6">
      <c r="E14" s="175" t="s">
        <v>218</v>
      </c>
      <c r="F14" s="173" t="s">
        <v>217</v>
      </c>
    </row>
    <row r="15" spans="5:6">
      <c r="E15" s="156"/>
      <c r="F15" s="156"/>
    </row>
    <row r="16" spans="5:11">
      <c r="E16" s="175" t="s">
        <v>219</v>
      </c>
      <c r="F16" s="173" t="s">
        <v>480</v>
      </c>
      <c r="G16" s="177"/>
      <c r="H16" s="177"/>
      <c r="I16" s="177"/>
      <c r="J16" s="156"/>
      <c r="K16" s="156"/>
    </row>
    <row r="17" spans="5:11">
      <c r="E17" s="156"/>
      <c r="F17" s="156"/>
      <c r="G17" s="156"/>
      <c r="H17" s="156"/>
      <c r="I17" s="156"/>
      <c r="J17" s="156"/>
      <c r="K17" s="156"/>
    </row>
    <row r="18" spans="5:11">
      <c r="E18" s="172" t="s">
        <v>221</v>
      </c>
      <c r="F18" s="173" t="s">
        <v>222</v>
      </c>
      <c r="G18" s="156"/>
      <c r="H18" s="156"/>
      <c r="I18" s="156"/>
      <c r="J18" s="156"/>
      <c r="K18" s="156"/>
    </row>
    <row r="19" spans="5:11">
      <c r="E19" s="156"/>
      <c r="F19" s="156"/>
      <c r="G19" s="156"/>
      <c r="H19" s="156"/>
      <c r="I19" s="156"/>
      <c r="J19" s="156"/>
      <c r="K19" s="156"/>
    </row>
    <row r="20" spans="5:11">
      <c r="E20" s="169" t="s">
        <v>481</v>
      </c>
      <c r="F20" s="38" t="s">
        <v>482</v>
      </c>
      <c r="G20" s="178"/>
      <c r="H20" s="178"/>
      <c r="I20" s="156"/>
      <c r="J20" s="156"/>
      <c r="K20" s="156"/>
    </row>
    <row r="21" spans="5:11">
      <c r="E21" s="156"/>
      <c r="F21" s="156"/>
      <c r="G21" s="156"/>
      <c r="H21" s="156"/>
      <c r="I21" s="156"/>
      <c r="J21" s="156"/>
      <c r="K21" s="156"/>
    </row>
    <row r="22" spans="5:11">
      <c r="E22" s="169" t="s">
        <v>483</v>
      </c>
      <c r="F22" s="106" t="s">
        <v>484</v>
      </c>
      <c r="G22" s="179"/>
      <c r="H22" s="156"/>
      <c r="I22" s="156"/>
      <c r="J22" s="156"/>
      <c r="K22" s="156"/>
    </row>
    <row r="23" spans="7:11">
      <c r="G23" s="180" t="s">
        <v>485</v>
      </c>
      <c r="H23" s="181"/>
      <c r="I23" s="180"/>
      <c r="J23" s="156"/>
      <c r="K23" s="156"/>
    </row>
    <row r="24" spans="7:11">
      <c r="G24" s="180"/>
      <c r="H24" s="181"/>
      <c r="I24" s="180"/>
      <c r="J24" s="156"/>
      <c r="K24" s="156"/>
    </row>
    <row r="25" spans="7:11">
      <c r="G25" s="180" t="s">
        <v>486</v>
      </c>
      <c r="H25" s="181"/>
      <c r="I25" s="180"/>
      <c r="J25" s="156"/>
      <c r="K25" s="156"/>
    </row>
    <row r="26" spans="7:11">
      <c r="G26" s="180"/>
      <c r="H26" s="181"/>
      <c r="I26" s="180"/>
      <c r="J26" s="156"/>
      <c r="K26" s="156"/>
    </row>
    <row r="27" spans="7:11">
      <c r="G27" s="180" t="s">
        <v>487</v>
      </c>
      <c r="H27" s="181"/>
      <c r="I27" s="180"/>
      <c r="J27" s="156"/>
      <c r="K27" s="156"/>
    </row>
    <row r="28" spans="7:11">
      <c r="G28" s="180"/>
      <c r="H28" s="180"/>
      <c r="I28" s="180"/>
      <c r="J28" s="156"/>
      <c r="K28" s="156"/>
    </row>
    <row r="29" spans="7:9">
      <c r="G29" s="180" t="s">
        <v>488</v>
      </c>
      <c r="H29" s="182"/>
      <c r="I29" s="188"/>
    </row>
    <row r="31" spans="6:13">
      <c r="F31" s="25" t="s">
        <v>489</v>
      </c>
      <c r="G31" s="183"/>
      <c r="H31" s="183"/>
      <c r="I31" s="183"/>
      <c r="J31" s="183"/>
      <c r="K31" s="183"/>
      <c r="L31" s="183"/>
      <c r="M31" s="183"/>
    </row>
    <row r="32" spans="6:13">
      <c r="F32" s="183"/>
      <c r="G32" s="183" t="s">
        <v>490</v>
      </c>
      <c r="H32" s="183"/>
      <c r="I32" s="183"/>
      <c r="J32" s="183"/>
      <c r="K32" s="183"/>
      <c r="L32" s="183"/>
      <c r="M32" s="183"/>
    </row>
    <row r="34" spans="6:12">
      <c r="F34" s="25" t="s">
        <v>491</v>
      </c>
      <c r="G34" s="183"/>
      <c r="H34" s="183" t="s">
        <v>492</v>
      </c>
      <c r="I34" s="25" t="s">
        <v>493</v>
      </c>
      <c r="J34" s="183" t="s">
        <v>494</v>
      </c>
      <c r="K34" s="183" t="s">
        <v>495</v>
      </c>
      <c r="L34" s="183" t="s">
        <v>496</v>
      </c>
    </row>
    <row r="35" spans="7:13">
      <c r="G35" s="25" t="s">
        <v>497</v>
      </c>
      <c r="H35" s="184">
        <v>0.3</v>
      </c>
      <c r="I35" s="183">
        <v>40</v>
      </c>
      <c r="J35" s="183">
        <v>40</v>
      </c>
      <c r="K35" s="183">
        <v>0</v>
      </c>
      <c r="L35" s="189">
        <v>50</v>
      </c>
      <c r="M35" s="183"/>
    </row>
    <row r="36" spans="7:13">
      <c r="G36" s="183" t="s">
        <v>498</v>
      </c>
      <c r="H36" s="184">
        <v>0.2</v>
      </c>
      <c r="I36" s="183">
        <v>50</v>
      </c>
      <c r="J36" s="183">
        <v>50</v>
      </c>
      <c r="K36" s="183">
        <v>0</v>
      </c>
      <c r="L36" s="189">
        <v>70</v>
      </c>
      <c r="M36" s="183"/>
    </row>
    <row r="37" spans="7:13">
      <c r="G37" s="183" t="s">
        <v>499</v>
      </c>
      <c r="H37" s="184">
        <v>0.15</v>
      </c>
      <c r="I37" s="183">
        <v>60</v>
      </c>
      <c r="J37" s="183">
        <v>60</v>
      </c>
      <c r="K37" s="183">
        <v>1</v>
      </c>
      <c r="L37" s="189">
        <v>90</v>
      </c>
      <c r="M37" s="183"/>
    </row>
    <row r="38" spans="7:13">
      <c r="G38" s="183" t="s">
        <v>500</v>
      </c>
      <c r="H38" s="184">
        <v>0.12</v>
      </c>
      <c r="I38" s="183">
        <v>70</v>
      </c>
      <c r="J38" s="183">
        <v>70</v>
      </c>
      <c r="K38" s="183">
        <v>1</v>
      </c>
      <c r="L38" s="189">
        <v>110</v>
      </c>
      <c r="M38" s="183"/>
    </row>
    <row r="39" spans="7:13">
      <c r="G39" s="183" t="s">
        <v>501</v>
      </c>
      <c r="H39" s="184">
        <v>0.1</v>
      </c>
      <c r="I39" s="183">
        <v>80</v>
      </c>
      <c r="J39" s="183">
        <v>80</v>
      </c>
      <c r="K39" s="183">
        <v>2</v>
      </c>
      <c r="L39" s="189">
        <v>130</v>
      </c>
      <c r="M39" s="183"/>
    </row>
    <row r="40" spans="7:13">
      <c r="G40" s="183" t="s">
        <v>502</v>
      </c>
      <c r="H40" s="184">
        <v>0.06</v>
      </c>
      <c r="I40" s="183">
        <v>90</v>
      </c>
      <c r="J40" s="183">
        <v>90</v>
      </c>
      <c r="K40" s="183">
        <v>2</v>
      </c>
      <c r="L40" s="189">
        <v>150</v>
      </c>
      <c r="M40" s="183"/>
    </row>
    <row r="41" spans="7:13">
      <c r="G41" s="183" t="s">
        <v>503</v>
      </c>
      <c r="H41" s="184">
        <v>0.04</v>
      </c>
      <c r="I41" s="183">
        <v>100</v>
      </c>
      <c r="J41" s="183">
        <v>100</v>
      </c>
      <c r="K41" s="183">
        <v>3</v>
      </c>
      <c r="L41" s="189">
        <v>180</v>
      </c>
      <c r="M41" s="183"/>
    </row>
    <row r="42" spans="7:13">
      <c r="G42" s="183" t="s">
        <v>504</v>
      </c>
      <c r="H42" s="184">
        <v>0.03</v>
      </c>
      <c r="I42" s="183">
        <v>150</v>
      </c>
      <c r="J42" s="183">
        <v>150</v>
      </c>
      <c r="K42" s="183">
        <v>5</v>
      </c>
      <c r="L42" s="189">
        <v>200</v>
      </c>
      <c r="M42" s="183"/>
    </row>
    <row r="43" spans="8:12">
      <c r="H43" s="185" t="s">
        <v>16</v>
      </c>
      <c r="L43" s="156"/>
    </row>
    <row r="44" spans="7:12">
      <c r="G44" s="177"/>
      <c r="H44" s="177"/>
      <c r="I44" s="177"/>
      <c r="L44" s="156"/>
    </row>
    <row r="45" spans="7:9">
      <c r="G45" s="177"/>
      <c r="H45" s="177"/>
      <c r="I45" s="177"/>
    </row>
    <row r="46" spans="7:9">
      <c r="G46" s="177"/>
      <c r="H46" s="177"/>
      <c r="I46" s="177"/>
    </row>
    <row r="47" spans="7:9">
      <c r="G47" s="177"/>
      <c r="H47" s="177"/>
      <c r="I47" s="177"/>
    </row>
    <row r="48" spans="7:10">
      <c r="G48" s="25" t="s">
        <v>505</v>
      </c>
      <c r="H48" s="183"/>
      <c r="I48" s="183"/>
      <c r="J48" s="183"/>
    </row>
    <row r="50" spans="8:16">
      <c r="H50" s="177"/>
      <c r="I50" s="177"/>
      <c r="J50" s="177"/>
      <c r="K50" s="177"/>
      <c r="L50" s="177"/>
      <c r="M50" s="177"/>
      <c r="N50" s="177"/>
      <c r="O50" s="177"/>
      <c r="P50" s="177"/>
    </row>
    <row r="51" spans="7:9">
      <c r="G51" s="179" t="s">
        <v>506</v>
      </c>
      <c r="H51" s="25"/>
      <c r="I51" s="25"/>
    </row>
    <row r="57" spans="5:5">
      <c r="E57" s="169" t="s">
        <v>97</v>
      </c>
    </row>
    <row r="58" spans="6:8">
      <c r="F58" s="106"/>
      <c r="G58" s="106" t="s">
        <v>116</v>
      </c>
      <c r="H58" s="106" t="s">
        <v>103</v>
      </c>
    </row>
    <row r="59" spans="6:8">
      <c r="F59" s="106" t="s">
        <v>117</v>
      </c>
      <c r="G59" s="106" t="s">
        <v>507</v>
      </c>
      <c r="H59" s="106" t="s">
        <v>508</v>
      </c>
    </row>
    <row r="65" spans="5:9">
      <c r="E65" s="172" t="s">
        <v>314</v>
      </c>
      <c r="F65" s="156"/>
      <c r="G65" s="156"/>
      <c r="H65" s="156"/>
      <c r="I65" s="156"/>
    </row>
    <row r="66" spans="5:9">
      <c r="E66" s="156"/>
      <c r="F66" s="177"/>
      <c r="G66" s="177"/>
      <c r="H66" s="177"/>
      <c r="I66" s="177"/>
    </row>
    <row r="67" spans="5:9">
      <c r="E67" s="156"/>
      <c r="F67" s="177"/>
      <c r="G67" s="177"/>
      <c r="H67" s="177"/>
      <c r="I67" s="177"/>
    </row>
    <row r="68" spans="5:9">
      <c r="E68" s="156"/>
      <c r="F68" s="156"/>
      <c r="G68" s="156"/>
      <c r="H68" s="156"/>
      <c r="I68" s="156"/>
    </row>
    <row r="69" spans="5:9">
      <c r="E69" s="156"/>
      <c r="F69" s="173"/>
      <c r="G69" s="173" t="s">
        <v>509</v>
      </c>
      <c r="H69" s="173" t="s">
        <v>317</v>
      </c>
      <c r="I69" s="173" t="s">
        <v>510</v>
      </c>
    </row>
    <row r="70" spans="5:9">
      <c r="E70" s="156"/>
      <c r="F70" s="173" t="s">
        <v>511</v>
      </c>
      <c r="G70" s="173">
        <v>8915</v>
      </c>
      <c r="H70" s="173" t="s">
        <v>512</v>
      </c>
      <c r="I70" s="173" t="s">
        <v>513</v>
      </c>
    </row>
    <row r="77" spans="5:15">
      <c r="E77" s="190" t="s">
        <v>514</v>
      </c>
      <c r="F77" s="190" t="s">
        <v>515</v>
      </c>
      <c r="G77" s="190"/>
      <c r="H77" s="190"/>
      <c r="I77" s="190"/>
      <c r="J77" s="190"/>
      <c r="K77" s="190"/>
      <c r="L77" s="190"/>
      <c r="M77" s="190"/>
      <c r="N77" s="190"/>
      <c r="O77" s="190"/>
    </row>
    <row r="78" spans="5:15">
      <c r="E78" s="190"/>
      <c r="F78" s="191"/>
      <c r="G78" s="191" t="s">
        <v>121</v>
      </c>
      <c r="H78" s="191" t="s">
        <v>122</v>
      </c>
      <c r="I78" s="191" t="s">
        <v>126</v>
      </c>
      <c r="J78" s="191" t="s">
        <v>127</v>
      </c>
      <c r="K78" s="191" t="s">
        <v>128</v>
      </c>
      <c r="L78" s="191" t="s">
        <v>129</v>
      </c>
      <c r="M78" s="195" t="s">
        <v>130</v>
      </c>
      <c r="N78" s="196"/>
      <c r="O78" s="197"/>
    </row>
    <row r="79" spans="5:15">
      <c r="E79" s="190"/>
      <c r="F79" s="191" t="s">
        <v>516</v>
      </c>
      <c r="G79" s="191" t="s">
        <v>517</v>
      </c>
      <c r="H79" s="192">
        <v>323497</v>
      </c>
      <c r="I79" s="191"/>
      <c r="J79" s="191" t="s">
        <v>518</v>
      </c>
      <c r="K79" s="191" t="s">
        <v>519</v>
      </c>
      <c r="L79" s="191" t="s">
        <v>520</v>
      </c>
      <c r="M79" s="191" t="s">
        <v>521</v>
      </c>
      <c r="N79" s="198"/>
      <c r="O79" s="198"/>
    </row>
    <row r="80" spans="5:15">
      <c r="E80" s="190"/>
      <c r="F80" s="191"/>
      <c r="G80" s="191"/>
      <c r="H80" s="191"/>
      <c r="I80" s="191"/>
      <c r="J80" s="191"/>
      <c r="K80" s="191" t="s">
        <v>522</v>
      </c>
      <c r="L80" s="191"/>
      <c r="M80" s="195" t="s">
        <v>523</v>
      </c>
      <c r="N80" s="196"/>
      <c r="O80" s="197"/>
    </row>
    <row r="81" spans="5:15">
      <c r="E81" s="156"/>
      <c r="N81" s="156"/>
      <c r="O81" s="156"/>
    </row>
    <row r="82" spans="5:15">
      <c r="E82" s="156"/>
      <c r="F82" s="156"/>
      <c r="G82" s="156"/>
      <c r="H82" s="156"/>
      <c r="I82" s="156"/>
      <c r="J82" s="156"/>
      <c r="K82" s="156"/>
      <c r="L82" s="156"/>
      <c r="M82" s="156"/>
      <c r="N82" s="156"/>
      <c r="O82" s="156"/>
    </row>
    <row r="83" spans="5:16">
      <c r="E83" s="156"/>
      <c r="F83" s="177"/>
      <c r="G83" s="177"/>
      <c r="H83" s="177"/>
      <c r="I83" s="177"/>
      <c r="J83" s="177"/>
      <c r="K83" s="177"/>
      <c r="L83" s="177"/>
      <c r="M83" s="177"/>
      <c r="N83" s="177"/>
      <c r="O83" s="177"/>
      <c r="P83" s="177"/>
    </row>
    <row r="84" spans="5:16">
      <c r="E84" s="156"/>
      <c r="F84" s="177"/>
      <c r="G84" s="177"/>
      <c r="H84" s="177"/>
      <c r="I84" s="177"/>
      <c r="J84" s="177"/>
      <c r="K84" s="177"/>
      <c r="L84" s="177"/>
      <c r="M84" s="177"/>
      <c r="N84" s="177"/>
      <c r="O84" s="177"/>
      <c r="P84" s="177"/>
    </row>
    <row r="85" spans="5:16">
      <c r="E85" s="156"/>
      <c r="F85" s="177"/>
      <c r="G85" s="177"/>
      <c r="H85" s="177"/>
      <c r="I85" s="177"/>
      <c r="J85" s="177"/>
      <c r="K85" s="177"/>
      <c r="L85" s="177"/>
      <c r="M85" s="177"/>
      <c r="N85" s="177"/>
      <c r="O85" s="177"/>
      <c r="P85" s="177"/>
    </row>
    <row r="91" spans="5:13">
      <c r="E91" s="172" t="s">
        <v>397</v>
      </c>
      <c r="F91" s="156"/>
      <c r="G91" s="156"/>
      <c r="H91" s="156"/>
      <c r="I91" s="156"/>
      <c r="J91" s="156"/>
      <c r="K91" s="156"/>
      <c r="L91" s="156"/>
      <c r="M91" s="156"/>
    </row>
    <row r="92" spans="5:13">
      <c r="E92" s="156"/>
      <c r="F92" s="106"/>
      <c r="G92" s="106" t="s">
        <v>524</v>
      </c>
      <c r="H92" s="106" t="s">
        <v>127</v>
      </c>
      <c r="I92" s="106" t="s">
        <v>401</v>
      </c>
      <c r="J92" s="106" t="s">
        <v>122</v>
      </c>
      <c r="K92" s="106" t="s">
        <v>402</v>
      </c>
      <c r="L92" s="106" t="s">
        <v>142</v>
      </c>
      <c r="M92" s="156"/>
    </row>
    <row r="93" spans="5:13">
      <c r="E93" s="156"/>
      <c r="F93" s="106" t="s">
        <v>525</v>
      </c>
      <c r="G93" s="193" t="s">
        <v>526</v>
      </c>
      <c r="H93" s="106" t="s">
        <v>527</v>
      </c>
      <c r="I93" s="106" t="s">
        <v>528</v>
      </c>
      <c r="J93" s="106" t="s">
        <v>513</v>
      </c>
      <c r="K93" s="106" t="s">
        <v>529</v>
      </c>
      <c r="L93" s="106" t="s">
        <v>530</v>
      </c>
      <c r="M93" s="156"/>
    </row>
    <row r="94" spans="5:13">
      <c r="E94" s="156"/>
      <c r="F94" s="106"/>
      <c r="G94" s="106"/>
      <c r="H94" s="106"/>
      <c r="I94" s="106"/>
      <c r="J94" s="106"/>
      <c r="K94" s="106"/>
      <c r="L94" s="106"/>
      <c r="M94" s="156"/>
    </row>
    <row r="95" spans="5:13">
      <c r="E95" s="156"/>
      <c r="F95" s="177"/>
      <c r="G95" s="177"/>
      <c r="H95" s="177"/>
      <c r="I95" s="177"/>
      <c r="J95" s="177"/>
      <c r="K95" s="177"/>
      <c r="L95" s="177"/>
      <c r="M95" s="177"/>
    </row>
    <row r="97" spans="6:10">
      <c r="F97" s="106"/>
      <c r="G97" s="106" t="s">
        <v>101</v>
      </c>
      <c r="H97" s="106" t="s">
        <v>127</v>
      </c>
      <c r="I97" s="106" t="s">
        <v>401</v>
      </c>
      <c r="J97" s="106" t="s">
        <v>142</v>
      </c>
    </row>
    <row r="98" spans="6:10">
      <c r="F98" s="106" t="s">
        <v>531</v>
      </c>
      <c r="G98" s="194" t="s">
        <v>532</v>
      </c>
      <c r="H98" s="106" t="s">
        <v>527</v>
      </c>
      <c r="I98" s="106" t="s">
        <v>533</v>
      </c>
      <c r="J98" s="106" t="s">
        <v>534</v>
      </c>
    </row>
    <row r="99" spans="9:9">
      <c r="I99" s="25" t="s">
        <v>535</v>
      </c>
    </row>
    <row r="106" spans="6:6">
      <c r="F106" s="161" t="s">
        <v>536</v>
      </c>
    </row>
    <row r="107" spans="6:9">
      <c r="F107" s="161" t="s">
        <v>537</v>
      </c>
      <c r="G107" s="161" t="s">
        <v>16</v>
      </c>
      <c r="I107" s="161" t="s">
        <v>538</v>
      </c>
    </row>
    <row r="108" spans="6:9">
      <c r="F108" s="161" t="s">
        <v>539</v>
      </c>
      <c r="I108" s="161" t="s">
        <v>540</v>
      </c>
    </row>
    <row r="119" spans="8:8">
      <c r="H119" s="161" t="s">
        <v>541</v>
      </c>
    </row>
    <row r="120" spans="8:8">
      <c r="H120" s="161" t="s">
        <v>542</v>
      </c>
    </row>
    <row r="121" spans="8:8">
      <c r="H121" s="161" t="s">
        <v>543</v>
      </c>
    </row>
    <row r="122" spans="8:8">
      <c r="H122" s="161" t="s">
        <v>544</v>
      </c>
    </row>
    <row r="123" spans="8:8">
      <c r="H123" s="161" t="s">
        <v>545</v>
      </c>
    </row>
    <row r="124" spans="8:8">
      <c r="H124" s="161" t="s">
        <v>546</v>
      </c>
    </row>
    <row r="125" spans="8:8">
      <c r="H125" s="161" t="s">
        <v>547</v>
      </c>
    </row>
    <row r="126" spans="8:8">
      <c r="H126" s="161" t="s">
        <v>548</v>
      </c>
    </row>
    <row r="127" spans="8:8">
      <c r="H127" s="161" t="s">
        <v>549</v>
      </c>
    </row>
    <row r="128" spans="8:8">
      <c r="H128" s="161" t="s">
        <v>550</v>
      </c>
    </row>
    <row r="129" spans="8:8">
      <c r="H129" s="161" t="s">
        <v>551</v>
      </c>
    </row>
    <row r="130" spans="8:8">
      <c r="H130" s="161" t="s">
        <v>552</v>
      </c>
    </row>
    <row r="131" spans="8:8">
      <c r="H131" s="161" t="s">
        <v>553</v>
      </c>
    </row>
    <row r="132" spans="8:8">
      <c r="H132" s="161" t="s">
        <v>554</v>
      </c>
    </row>
    <row r="133" spans="8:8">
      <c r="H133" s="161" t="s">
        <v>555</v>
      </c>
    </row>
    <row r="134" spans="8:8">
      <c r="H134" s="161" t="s">
        <v>556</v>
      </c>
    </row>
    <row r="135" spans="8:8">
      <c r="H135" s="161" t="s">
        <v>557</v>
      </c>
    </row>
    <row r="136" spans="8:8">
      <c r="H136" s="161" t="s">
        <v>558</v>
      </c>
    </row>
    <row r="137" spans="8:8">
      <c r="H137" s="161" t="s">
        <v>559</v>
      </c>
    </row>
    <row r="138" spans="8:8">
      <c r="H138" s="161" t="s">
        <v>560</v>
      </c>
    </row>
    <row r="139" spans="8:8">
      <c r="H139" s="161" t="s">
        <v>561</v>
      </c>
    </row>
    <row r="140" spans="8:8">
      <c r="H140" s="161" t="s">
        <v>562</v>
      </c>
    </row>
    <row r="141" spans="8:8">
      <c r="H141" s="161" t="s">
        <v>563</v>
      </c>
    </row>
    <row r="142" spans="8:8">
      <c r="H142" s="161" t="s">
        <v>564</v>
      </c>
    </row>
    <row r="143" spans="8:8">
      <c r="H143" s="161" t="s">
        <v>565</v>
      </c>
    </row>
    <row r="144" spans="8:8">
      <c r="H144" s="161" t="s">
        <v>566</v>
      </c>
    </row>
    <row r="145" spans="8:8">
      <c r="H145" s="161" t="s">
        <v>567</v>
      </c>
    </row>
    <row r="146" spans="8:8">
      <c r="H146" s="161" t="s">
        <v>568</v>
      </c>
    </row>
    <row r="147" spans="8:8">
      <c r="H147" s="161" t="s">
        <v>569</v>
      </c>
    </row>
    <row r="148" spans="8:8">
      <c r="H148" s="161" t="s">
        <v>570</v>
      </c>
    </row>
    <row r="149" spans="8:8">
      <c r="H149" s="161" t="s">
        <v>571</v>
      </c>
    </row>
    <row r="150" spans="8:8">
      <c r="H150" s="161" t="s">
        <v>572</v>
      </c>
    </row>
    <row r="151" spans="8:8">
      <c r="H151" s="161" t="s">
        <v>573</v>
      </c>
    </row>
    <row r="152" spans="8:8">
      <c r="H152" s="161" t="s">
        <v>574</v>
      </c>
    </row>
    <row r="153" spans="8:8">
      <c r="H153" s="161" t="s">
        <v>575</v>
      </c>
    </row>
  </sheetData>
  <mergeCells count="3">
    <mergeCell ref="M78:O78"/>
    <mergeCell ref="M80:O80"/>
    <mergeCell ref="H44:H47"/>
  </mergeCells>
  <pageMargins left="0.699305555555556" right="0.699305555555556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196"/>
  <sheetViews>
    <sheetView workbookViewId="0">
      <selection activeCell="D2" sqref="D2"/>
    </sheetView>
  </sheetViews>
  <sheetFormatPr defaultColWidth="9" defaultRowHeight="13.5"/>
  <cols>
    <col min="1" max="1" width="9" style="132"/>
    <col min="2" max="2" width="27.625" style="132" customWidth="1"/>
    <col min="3" max="3" width="21.875" style="132" customWidth="1"/>
    <col min="4" max="4" width="56.875" style="132" customWidth="1"/>
    <col min="5" max="5" width="32" style="132" customWidth="1"/>
    <col min="6" max="6" width="33.125" style="132" customWidth="1"/>
    <col min="7" max="7" width="23.625" style="132" customWidth="1"/>
    <col min="8" max="8" width="15.375" style="132" customWidth="1"/>
    <col min="9" max="9" width="18.625" style="132" customWidth="1"/>
    <col min="10" max="10" width="26.625" style="132" customWidth="1"/>
    <col min="11" max="12" width="16.625" style="132" customWidth="1"/>
    <col min="13" max="13" width="14.125" style="132" customWidth="1"/>
    <col min="14" max="14" width="18.625" style="132" customWidth="1"/>
    <col min="15" max="16" width="9.75" style="132" customWidth="1"/>
    <col min="17" max="21" width="9" style="132"/>
    <col min="22" max="22" width="11.875" style="132" customWidth="1"/>
    <col min="23" max="16384" width="9" style="132"/>
  </cols>
  <sheetData>
    <row r="2" spans="4:4">
      <c r="D2" s="133" t="s">
        <v>576</v>
      </c>
    </row>
    <row r="5" spans="2:5">
      <c r="B5" s="134" t="s">
        <v>22</v>
      </c>
      <c r="C5" s="45" t="s">
        <v>577</v>
      </c>
      <c r="E5" s="135"/>
    </row>
    <row r="7" spans="2:3">
      <c r="B7" s="134" t="s">
        <v>24</v>
      </c>
      <c r="C7" s="136" t="s">
        <v>578</v>
      </c>
    </row>
    <row r="9" spans="2:3">
      <c r="B9" s="137" t="s">
        <v>26</v>
      </c>
      <c r="C9" s="138" t="s">
        <v>579</v>
      </c>
    </row>
    <row r="11" spans="2:6">
      <c r="B11" s="139" t="s">
        <v>219</v>
      </c>
      <c r="C11" s="138" t="s">
        <v>580</v>
      </c>
      <c r="D11" s="138"/>
      <c r="E11" s="138"/>
      <c r="F11" s="138"/>
    </row>
    <row r="13" spans="2:7">
      <c r="B13" s="137" t="s">
        <v>221</v>
      </c>
      <c r="C13" s="138" t="s">
        <v>222</v>
      </c>
      <c r="G13" s="135"/>
    </row>
    <row r="15" spans="2:3">
      <c r="B15" s="134" t="s">
        <v>483</v>
      </c>
      <c r="C15" s="45" t="s">
        <v>581</v>
      </c>
    </row>
    <row r="16" s="131" customFormat="1"/>
    <row r="17" spans="3:3">
      <c r="C17" s="45" t="s">
        <v>582</v>
      </c>
    </row>
    <row r="18" spans="3:3">
      <c r="C18" s="45"/>
    </row>
    <row r="19" spans="3:3">
      <c r="C19" s="45" t="s">
        <v>583</v>
      </c>
    </row>
    <row r="21" spans="3:3">
      <c r="C21" s="45" t="s">
        <v>584</v>
      </c>
    </row>
    <row r="22" spans="4:4">
      <c r="D22" s="140" t="s">
        <v>585</v>
      </c>
    </row>
    <row r="24" spans="3:3">
      <c r="C24" s="45" t="s">
        <v>586</v>
      </c>
    </row>
    <row r="25" spans="3:5">
      <c r="C25" s="45"/>
      <c r="D25" s="141" t="s">
        <v>587</v>
      </c>
      <c r="E25" s="142"/>
    </row>
    <row r="26" spans="4:4">
      <c r="D26" s="140" t="s">
        <v>588</v>
      </c>
    </row>
    <row r="28" spans="3:6">
      <c r="C28" s="143" t="s">
        <v>589</v>
      </c>
      <c r="D28" s="144"/>
      <c r="E28" s="144"/>
      <c r="F28" s="144"/>
    </row>
    <row r="30" spans="3:3">
      <c r="C30" s="45" t="s">
        <v>590</v>
      </c>
    </row>
    <row r="32" spans="3:5">
      <c r="C32" s="145" t="s">
        <v>591</v>
      </c>
      <c r="D32" s="142"/>
      <c r="E32" s="142"/>
    </row>
    <row r="33" spans="3:6">
      <c r="C33" s="45"/>
      <c r="D33" s="45" t="s">
        <v>592</v>
      </c>
      <c r="F33" s="142"/>
    </row>
    <row r="34" spans="3:4">
      <c r="C34" s="45"/>
      <c r="D34" s="45"/>
    </row>
    <row r="35" spans="3:3">
      <c r="C35" s="45" t="s">
        <v>593</v>
      </c>
    </row>
    <row r="36" spans="3:3">
      <c r="C36" s="45"/>
    </row>
    <row r="37" spans="3:3">
      <c r="C37" s="45" t="s">
        <v>594</v>
      </c>
    </row>
    <row r="38" spans="3:3">
      <c r="C38" s="45"/>
    </row>
    <row r="39" spans="3:3">
      <c r="C39" s="45" t="s">
        <v>595</v>
      </c>
    </row>
    <row r="41" spans="3:9">
      <c r="C41" s="135" t="s">
        <v>596</v>
      </c>
      <c r="D41" s="146">
        <v>0</v>
      </c>
      <c r="E41" s="147" t="s">
        <v>597</v>
      </c>
      <c r="F41" s="146"/>
      <c r="G41" s="146"/>
      <c r="H41" s="146"/>
      <c r="I41" s="146"/>
    </row>
    <row r="42" spans="4:9">
      <c r="D42" s="146">
        <v>1</v>
      </c>
      <c r="E42" s="147" t="s">
        <v>598</v>
      </c>
      <c r="F42" s="146">
        <v>5</v>
      </c>
      <c r="G42" s="147" t="s">
        <v>598</v>
      </c>
      <c r="H42" s="146">
        <v>9</v>
      </c>
      <c r="I42" s="147"/>
    </row>
    <row r="43" spans="4:9">
      <c r="D43" s="146">
        <v>2</v>
      </c>
      <c r="E43" s="147" t="s">
        <v>599</v>
      </c>
      <c r="F43" s="146">
        <v>6</v>
      </c>
      <c r="G43" s="147" t="s">
        <v>599</v>
      </c>
      <c r="H43" s="146">
        <v>10</v>
      </c>
      <c r="I43" s="147" t="s">
        <v>600</v>
      </c>
    </row>
    <row r="44" spans="4:9">
      <c r="D44" s="146">
        <v>3</v>
      </c>
      <c r="E44" s="147" t="s">
        <v>601</v>
      </c>
      <c r="F44" s="146">
        <v>7</v>
      </c>
      <c r="G44" s="147" t="s">
        <v>601</v>
      </c>
      <c r="H44" s="146">
        <v>11</v>
      </c>
      <c r="I44" s="147" t="s">
        <v>602</v>
      </c>
    </row>
    <row r="45" spans="4:9">
      <c r="D45" s="146">
        <v>4</v>
      </c>
      <c r="E45" s="147" t="s">
        <v>603</v>
      </c>
      <c r="F45" s="146">
        <v>8</v>
      </c>
      <c r="G45" s="147" t="s">
        <v>603</v>
      </c>
      <c r="H45" s="146">
        <v>12</v>
      </c>
      <c r="I45" s="147" t="s">
        <v>604</v>
      </c>
    </row>
    <row r="46" spans="5:5">
      <c r="E46" s="135"/>
    </row>
    <row r="47" spans="2:2">
      <c r="B47" s="134" t="s">
        <v>97</v>
      </c>
    </row>
    <row r="48" ht="15" customHeight="1" spans="3:5">
      <c r="C48" s="45"/>
      <c r="D48" s="45" t="s">
        <v>116</v>
      </c>
      <c r="E48" s="45" t="s">
        <v>103</v>
      </c>
    </row>
    <row r="49" ht="15" customHeight="1" spans="3:5">
      <c r="C49" s="45" t="s">
        <v>605</v>
      </c>
      <c r="D49" s="45" t="s">
        <v>606</v>
      </c>
      <c r="E49" s="148" t="s">
        <v>606</v>
      </c>
    </row>
    <row r="50" ht="15" customHeight="1" spans="3:6">
      <c r="C50" s="45" t="s">
        <v>605</v>
      </c>
      <c r="D50" s="45" t="s">
        <v>607</v>
      </c>
      <c r="E50" s="148" t="s">
        <v>608</v>
      </c>
      <c r="F50" s="132" t="s">
        <v>609</v>
      </c>
    </row>
    <row r="51" ht="15" customHeight="1" spans="3:5">
      <c r="C51" s="45"/>
      <c r="D51" s="45"/>
      <c r="E51" s="45"/>
    </row>
    <row r="52" ht="15" customHeight="1" spans="3:5">
      <c r="C52" s="149"/>
      <c r="D52" s="149" t="s">
        <v>610</v>
      </c>
      <c r="E52" s="149" t="s">
        <v>103</v>
      </c>
    </row>
    <row r="53" ht="15" customHeight="1" spans="3:5">
      <c r="C53" s="149" t="s">
        <v>611</v>
      </c>
      <c r="D53" s="148" t="s">
        <v>612</v>
      </c>
      <c r="E53" s="148" t="s">
        <v>613</v>
      </c>
    </row>
    <row r="54" ht="15" customHeight="1" spans="3:6">
      <c r="C54" s="149" t="s">
        <v>611</v>
      </c>
      <c r="D54" s="148" t="s">
        <v>614</v>
      </c>
      <c r="E54" s="148" t="s">
        <v>615</v>
      </c>
      <c r="F54" s="132" t="s">
        <v>609</v>
      </c>
    </row>
    <row r="55" ht="15" customHeight="1" spans="3:6">
      <c r="C55" s="149" t="s">
        <v>611</v>
      </c>
      <c r="D55" s="148" t="s">
        <v>616</v>
      </c>
      <c r="E55" s="148" t="s">
        <v>617</v>
      </c>
      <c r="F55" s="132" t="s">
        <v>609</v>
      </c>
    </row>
    <row r="56" ht="15" customHeight="1" spans="3:6">
      <c r="C56" s="149" t="s">
        <v>611</v>
      </c>
      <c r="D56" s="148" t="s">
        <v>618</v>
      </c>
      <c r="E56" s="148" t="s">
        <v>619</v>
      </c>
      <c r="F56" s="132" t="s">
        <v>609</v>
      </c>
    </row>
    <row r="57" ht="15" customHeight="1" spans="3:6">
      <c r="C57" s="149" t="s">
        <v>611</v>
      </c>
      <c r="D57" s="148" t="s">
        <v>620</v>
      </c>
      <c r="E57" s="148" t="s">
        <v>621</v>
      </c>
      <c r="F57" s="132" t="s">
        <v>609</v>
      </c>
    </row>
    <row r="58" ht="15" customHeight="1" spans="3:5">
      <c r="C58" s="149" t="s">
        <v>611</v>
      </c>
      <c r="D58" s="148" t="s">
        <v>622</v>
      </c>
      <c r="E58" s="148" t="s">
        <v>623</v>
      </c>
    </row>
    <row r="59" ht="15" customHeight="1" spans="3:6">
      <c r="C59" s="149" t="s">
        <v>611</v>
      </c>
      <c r="D59" s="148" t="s">
        <v>624</v>
      </c>
      <c r="E59" s="148" t="s">
        <v>625</v>
      </c>
      <c r="F59" s="132" t="s">
        <v>609</v>
      </c>
    </row>
    <row r="60" ht="15" customHeight="1" spans="3:5">
      <c r="C60" s="149" t="s">
        <v>611</v>
      </c>
      <c r="D60" s="150" t="s">
        <v>626</v>
      </c>
      <c r="E60" s="150" t="s">
        <v>627</v>
      </c>
    </row>
    <row r="61" ht="15" customHeight="1" spans="3:5">
      <c r="C61" s="149" t="s">
        <v>611</v>
      </c>
      <c r="D61" s="148" t="s">
        <v>628</v>
      </c>
      <c r="E61" s="148" t="s">
        <v>629</v>
      </c>
    </row>
    <row r="62" ht="15" customHeight="1" spans="3:6">
      <c r="C62" s="149" t="s">
        <v>611</v>
      </c>
      <c r="D62" s="148" t="s">
        <v>630</v>
      </c>
      <c r="E62" s="148" t="s">
        <v>631</v>
      </c>
      <c r="F62" s="132" t="s">
        <v>609</v>
      </c>
    </row>
    <row r="63" ht="15" customHeight="1" spans="3:5">
      <c r="C63" s="149" t="s">
        <v>611</v>
      </c>
      <c r="D63" s="148" t="s">
        <v>632</v>
      </c>
      <c r="E63" s="148" t="s">
        <v>633</v>
      </c>
    </row>
    <row r="64" ht="15" customHeight="1" spans="3:6">
      <c r="C64" s="149" t="s">
        <v>611</v>
      </c>
      <c r="D64" s="148" t="s">
        <v>634</v>
      </c>
      <c r="E64" s="148" t="s">
        <v>635</v>
      </c>
      <c r="F64" s="132" t="s">
        <v>609</v>
      </c>
    </row>
    <row r="65" ht="15" customHeight="1" spans="3:5">
      <c r="C65" s="149" t="s">
        <v>611</v>
      </c>
      <c r="D65" s="148" t="s">
        <v>636</v>
      </c>
      <c r="E65" s="148" t="s">
        <v>637</v>
      </c>
    </row>
    <row r="66" ht="15" customHeight="1" spans="3:5">
      <c r="C66" s="149" t="s">
        <v>611</v>
      </c>
      <c r="D66" s="148" t="s">
        <v>638</v>
      </c>
      <c r="E66" s="148" t="s">
        <v>639</v>
      </c>
    </row>
    <row r="67" ht="15" customHeight="1" spans="3:5">
      <c r="C67" s="149" t="s">
        <v>611</v>
      </c>
      <c r="D67" s="148" t="s">
        <v>640</v>
      </c>
      <c r="E67" s="148" t="s">
        <v>641</v>
      </c>
    </row>
    <row r="68" ht="15" customHeight="1" spans="3:5">
      <c r="C68" s="149" t="s">
        <v>611</v>
      </c>
      <c r="D68" s="148" t="s">
        <v>642</v>
      </c>
      <c r="E68" s="148" t="s">
        <v>643</v>
      </c>
    </row>
    <row r="69" ht="15" customHeight="1" spans="3:5">
      <c r="C69" s="149" t="s">
        <v>611</v>
      </c>
      <c r="D69" s="148" t="s">
        <v>644</v>
      </c>
      <c r="E69" s="148" t="s">
        <v>645</v>
      </c>
    </row>
    <row r="70" spans="2:2">
      <c r="B70" s="137" t="s">
        <v>314</v>
      </c>
    </row>
    <row r="71" spans="3:6">
      <c r="C71" s="138"/>
      <c r="D71" s="138" t="s">
        <v>509</v>
      </c>
      <c r="E71" s="138" t="s">
        <v>317</v>
      </c>
      <c r="F71" s="138" t="s">
        <v>510</v>
      </c>
    </row>
    <row r="72" spans="3:6">
      <c r="C72" s="138" t="s">
        <v>511</v>
      </c>
      <c r="D72" s="138">
        <v>5578</v>
      </c>
      <c r="E72" s="138"/>
      <c r="F72" s="138" t="s">
        <v>646</v>
      </c>
    </row>
    <row r="73" ht="285.75" customHeight="1"/>
    <row r="74" spans="2:2">
      <c r="B74" s="137" t="s">
        <v>120</v>
      </c>
    </row>
    <row r="75" spans="3:13">
      <c r="C75" s="45" t="s">
        <v>647</v>
      </c>
      <c r="D75" s="45" t="s">
        <v>121</v>
      </c>
      <c r="E75" s="45" t="s">
        <v>122</v>
      </c>
      <c r="F75" s="45" t="s">
        <v>123</v>
      </c>
      <c r="G75" s="45" t="s">
        <v>124</v>
      </c>
      <c r="H75" s="45" t="s">
        <v>125</v>
      </c>
      <c r="I75" s="152" t="s">
        <v>126</v>
      </c>
      <c r="J75" s="152" t="s">
        <v>127</v>
      </c>
      <c r="K75" s="152" t="s">
        <v>128</v>
      </c>
      <c r="L75" s="45" t="s">
        <v>129</v>
      </c>
      <c r="M75" s="45" t="s">
        <v>130</v>
      </c>
    </row>
    <row r="76" ht="84.75" customHeight="1" spans="3:13">
      <c r="C76" s="151" t="s">
        <v>648</v>
      </c>
      <c r="D76" s="151" t="s">
        <v>649</v>
      </c>
      <c r="E76" s="151" t="s">
        <v>426</v>
      </c>
      <c r="F76" s="151"/>
      <c r="G76" s="151"/>
      <c r="H76" s="151"/>
      <c r="I76" s="157"/>
      <c r="J76" s="157"/>
      <c r="K76" s="158"/>
      <c r="L76" s="151"/>
      <c r="M76" s="159" t="s">
        <v>650</v>
      </c>
    </row>
    <row r="77" ht="39.75" customHeight="1" spans="3:13">
      <c r="C77" s="45" t="s">
        <v>651</v>
      </c>
      <c r="D77" s="45" t="s">
        <v>652</v>
      </c>
      <c r="E77" s="45" t="s">
        <v>426</v>
      </c>
      <c r="F77" s="45"/>
      <c r="G77" s="45"/>
      <c r="H77" s="45"/>
      <c r="I77" s="152"/>
      <c r="J77" s="152" t="s">
        <v>653</v>
      </c>
      <c r="K77" s="152"/>
      <c r="L77" s="45" t="s">
        <v>654</v>
      </c>
      <c r="M77" s="45"/>
    </row>
    <row r="78" ht="39.75" customHeight="1" spans="3:13">
      <c r="C78" s="45" t="s">
        <v>655</v>
      </c>
      <c r="D78" s="45" t="s">
        <v>656</v>
      </c>
      <c r="E78" s="45" t="s">
        <v>426</v>
      </c>
      <c r="F78" s="45"/>
      <c r="G78" s="45">
        <v>980</v>
      </c>
      <c r="H78" s="45"/>
      <c r="I78" s="153" t="s">
        <v>657</v>
      </c>
      <c r="J78" s="45" t="s">
        <v>653</v>
      </c>
      <c r="K78" s="152" t="s">
        <v>658</v>
      </c>
      <c r="L78" s="45"/>
      <c r="M78" s="45"/>
    </row>
    <row r="79" ht="39.75" customHeight="1" spans="3:13">
      <c r="C79" s="45" t="s">
        <v>659</v>
      </c>
      <c r="D79" s="45" t="s">
        <v>660</v>
      </c>
      <c r="E79" s="45" t="s">
        <v>426</v>
      </c>
      <c r="F79" s="45"/>
      <c r="G79" s="45">
        <v>980</v>
      </c>
      <c r="H79" s="45"/>
      <c r="I79" s="153" t="s">
        <v>657</v>
      </c>
      <c r="J79" s="45" t="s">
        <v>653</v>
      </c>
      <c r="K79" s="152" t="s">
        <v>658</v>
      </c>
      <c r="L79" s="45"/>
      <c r="M79" s="45"/>
    </row>
    <row r="80" ht="39.75" customHeight="1" spans="3:13">
      <c r="C80" s="45" t="s">
        <v>661</v>
      </c>
      <c r="D80" s="45" t="s">
        <v>662</v>
      </c>
      <c r="E80" s="45" t="s">
        <v>426</v>
      </c>
      <c r="F80" s="45"/>
      <c r="G80" s="45">
        <v>980</v>
      </c>
      <c r="H80" s="45"/>
      <c r="I80" s="153" t="s">
        <v>657</v>
      </c>
      <c r="J80" s="45" t="s">
        <v>653</v>
      </c>
      <c r="K80" s="152" t="s">
        <v>658</v>
      </c>
      <c r="L80" s="45"/>
      <c r="M80" s="45"/>
    </row>
    <row r="81" ht="39.75" customHeight="1" spans="3:13">
      <c r="C81" s="45" t="s">
        <v>663</v>
      </c>
      <c r="D81" s="45" t="s">
        <v>664</v>
      </c>
      <c r="E81" s="45" t="s">
        <v>426</v>
      </c>
      <c r="F81" s="45"/>
      <c r="G81" s="45">
        <v>980</v>
      </c>
      <c r="H81" s="45"/>
      <c r="I81" s="153" t="s">
        <v>657</v>
      </c>
      <c r="J81" s="45" t="s">
        <v>653</v>
      </c>
      <c r="K81" s="152" t="s">
        <v>658</v>
      </c>
      <c r="L81" s="45"/>
      <c r="M81" s="45"/>
    </row>
    <row r="83" spans="3:6">
      <c r="C83" s="45" t="s">
        <v>665</v>
      </c>
      <c r="D83" s="45" t="s">
        <v>121</v>
      </c>
      <c r="E83" s="45" t="s">
        <v>666</v>
      </c>
      <c r="F83" s="45" t="s">
        <v>128</v>
      </c>
    </row>
    <row r="84" ht="45" customHeight="1" spans="3:6">
      <c r="C84" s="45" t="s">
        <v>667</v>
      </c>
      <c r="D84" s="43" t="s">
        <v>668</v>
      </c>
      <c r="E84" s="45" t="s">
        <v>669</v>
      </c>
      <c r="F84" s="45" t="s">
        <v>670</v>
      </c>
    </row>
    <row r="85" spans="3:6">
      <c r="C85" s="45"/>
      <c r="D85" s="45"/>
      <c r="E85" s="45"/>
      <c r="F85" s="45"/>
    </row>
    <row r="86" spans="3:6">
      <c r="C86" s="45" t="s">
        <v>671</v>
      </c>
      <c r="D86" s="45" t="s">
        <v>672</v>
      </c>
      <c r="E86" s="45" t="s">
        <v>673</v>
      </c>
      <c r="F86" s="45" t="s">
        <v>674</v>
      </c>
    </row>
    <row r="87" spans="3:6">
      <c r="C87" s="45" t="s">
        <v>675</v>
      </c>
      <c r="D87" s="45" t="s">
        <v>676</v>
      </c>
      <c r="E87" s="45" t="s">
        <v>673</v>
      </c>
      <c r="F87" s="45" t="s">
        <v>674</v>
      </c>
    </row>
    <row r="88" spans="3:6">
      <c r="C88" s="45" t="s">
        <v>677</v>
      </c>
      <c r="D88" s="45" t="s">
        <v>678</v>
      </c>
      <c r="E88" s="45" t="s">
        <v>673</v>
      </c>
      <c r="F88" s="45" t="s">
        <v>679</v>
      </c>
    </row>
    <row r="89" spans="3:6">
      <c r="C89" s="45" t="s">
        <v>680</v>
      </c>
      <c r="D89" s="45" t="s">
        <v>681</v>
      </c>
      <c r="E89" s="45" t="s">
        <v>673</v>
      </c>
      <c r="F89" s="45" t="s">
        <v>682</v>
      </c>
    </row>
    <row r="90" spans="3:6">
      <c r="C90" s="45"/>
      <c r="D90" s="45"/>
      <c r="E90" s="45"/>
      <c r="F90" s="45"/>
    </row>
    <row r="91" spans="3:6">
      <c r="C91" s="45" t="s">
        <v>683</v>
      </c>
      <c r="D91" s="45" t="s">
        <v>684</v>
      </c>
      <c r="E91" s="45" t="s">
        <v>673</v>
      </c>
      <c r="F91" s="45" t="s">
        <v>674</v>
      </c>
    </row>
    <row r="92" spans="3:6">
      <c r="C92" s="45" t="s">
        <v>685</v>
      </c>
      <c r="D92" s="45" t="s">
        <v>686</v>
      </c>
      <c r="E92" s="45" t="s">
        <v>673</v>
      </c>
      <c r="F92" s="45" t="s">
        <v>674</v>
      </c>
    </row>
    <row r="93" spans="3:6">
      <c r="C93" s="45" t="s">
        <v>687</v>
      </c>
      <c r="D93" s="45" t="s">
        <v>688</v>
      </c>
      <c r="E93" s="45" t="s">
        <v>673</v>
      </c>
      <c r="F93" s="45" t="s">
        <v>679</v>
      </c>
    </row>
    <row r="94" spans="3:6">
      <c r="C94" s="45" t="s">
        <v>689</v>
      </c>
      <c r="D94" s="45" t="s">
        <v>690</v>
      </c>
      <c r="E94" s="45" t="s">
        <v>673</v>
      </c>
      <c r="F94" s="45" t="s">
        <v>682</v>
      </c>
    </row>
    <row r="95" spans="3:6">
      <c r="C95" s="45"/>
      <c r="D95" s="45"/>
      <c r="E95" s="45"/>
      <c r="F95" s="45"/>
    </row>
    <row r="96" spans="3:6">
      <c r="C96" s="45" t="s">
        <v>691</v>
      </c>
      <c r="D96" s="45" t="s">
        <v>692</v>
      </c>
      <c r="E96" s="45" t="s">
        <v>673</v>
      </c>
      <c r="F96" s="45" t="s">
        <v>693</v>
      </c>
    </row>
    <row r="97" spans="3:6">
      <c r="C97" s="45" t="s">
        <v>694</v>
      </c>
      <c r="D97" s="45" t="s">
        <v>695</v>
      </c>
      <c r="E97" s="45" t="s">
        <v>673</v>
      </c>
      <c r="F97" s="45" t="s">
        <v>674</v>
      </c>
    </row>
    <row r="98" spans="3:6">
      <c r="C98" s="45" t="s">
        <v>696</v>
      </c>
      <c r="D98" s="45" t="s">
        <v>697</v>
      </c>
      <c r="E98" s="45" t="s">
        <v>673</v>
      </c>
      <c r="F98" s="45" t="s">
        <v>693</v>
      </c>
    </row>
    <row r="99" spans="3:6">
      <c r="C99" s="45"/>
      <c r="D99" s="45"/>
      <c r="E99" s="45"/>
      <c r="F99" s="45"/>
    </row>
    <row r="100" spans="3:6">
      <c r="C100" s="45" t="s">
        <v>698</v>
      </c>
      <c r="D100" s="45" t="s">
        <v>699</v>
      </c>
      <c r="E100" s="45" t="s">
        <v>673</v>
      </c>
      <c r="F100" s="45" t="s">
        <v>700</v>
      </c>
    </row>
    <row r="101" spans="3:6">
      <c r="C101" s="45" t="s">
        <v>701</v>
      </c>
      <c r="D101" s="45" t="s">
        <v>702</v>
      </c>
      <c r="E101" s="45" t="s">
        <v>673</v>
      </c>
      <c r="F101" s="45" t="s">
        <v>674</v>
      </c>
    </row>
    <row r="102" spans="3:6">
      <c r="C102" s="45" t="s">
        <v>703</v>
      </c>
      <c r="D102" s="45" t="s">
        <v>704</v>
      </c>
      <c r="E102" s="45" t="s">
        <v>673</v>
      </c>
      <c r="F102" s="45" t="s">
        <v>700</v>
      </c>
    </row>
    <row r="103" spans="3:6">
      <c r="C103" s="45"/>
      <c r="D103" s="45"/>
      <c r="E103" s="45"/>
      <c r="F103" s="45"/>
    </row>
    <row r="104" spans="3:6">
      <c r="C104" s="45" t="s">
        <v>705</v>
      </c>
      <c r="D104" s="45" t="s">
        <v>706</v>
      </c>
      <c r="E104" s="45" t="s">
        <v>673</v>
      </c>
      <c r="F104" s="45" t="s">
        <v>707</v>
      </c>
    </row>
    <row r="105" spans="3:6">
      <c r="C105" s="45" t="s">
        <v>708</v>
      </c>
      <c r="D105" s="45" t="s">
        <v>709</v>
      </c>
      <c r="E105" s="45" t="s">
        <v>673</v>
      </c>
      <c r="F105" s="45" t="s">
        <v>674</v>
      </c>
    </row>
    <row r="106" spans="3:6">
      <c r="C106" s="45" t="s">
        <v>710</v>
      </c>
      <c r="D106" s="45" t="s">
        <v>711</v>
      </c>
      <c r="E106" s="45" t="s">
        <v>673</v>
      </c>
      <c r="F106" s="45" t="s">
        <v>707</v>
      </c>
    </row>
    <row r="107" spans="3:6">
      <c r="C107" s="45"/>
      <c r="D107" s="45"/>
      <c r="E107" s="45"/>
      <c r="F107" s="45"/>
    </row>
    <row r="108" spans="3:6">
      <c r="C108" s="45" t="s">
        <v>712</v>
      </c>
      <c r="D108" s="45" t="s">
        <v>706</v>
      </c>
      <c r="E108" s="45" t="s">
        <v>673</v>
      </c>
      <c r="F108" s="45" t="s">
        <v>674</v>
      </c>
    </row>
    <row r="109" spans="3:6">
      <c r="C109" s="45" t="s">
        <v>713</v>
      </c>
      <c r="D109" s="45" t="s">
        <v>709</v>
      </c>
      <c r="E109" s="45" t="s">
        <v>673</v>
      </c>
      <c r="F109" s="45" t="s">
        <v>714</v>
      </c>
    </row>
    <row r="110" spans="3:6">
      <c r="C110" s="45" t="s">
        <v>715</v>
      </c>
      <c r="D110" s="45" t="s">
        <v>711</v>
      </c>
      <c r="E110" s="45" t="s">
        <v>673</v>
      </c>
      <c r="F110" s="45" t="s">
        <v>674</v>
      </c>
    </row>
    <row r="112" spans="2:2">
      <c r="B112" s="137" t="s">
        <v>397</v>
      </c>
    </row>
    <row r="113" spans="3:13">
      <c r="C113" s="152" t="s">
        <v>716</v>
      </c>
      <c r="D113" s="152" t="s">
        <v>717</v>
      </c>
      <c r="E113" s="152" t="s">
        <v>718</v>
      </c>
      <c r="F113" s="152" t="s">
        <v>719</v>
      </c>
      <c r="G113" s="45" t="s">
        <v>123</v>
      </c>
      <c r="H113" s="45" t="s">
        <v>124</v>
      </c>
      <c r="I113" s="45" t="s">
        <v>127</v>
      </c>
      <c r="J113" s="45" t="s">
        <v>401</v>
      </c>
      <c r="K113" s="45" t="s">
        <v>122</v>
      </c>
      <c r="L113" s="45" t="s">
        <v>402</v>
      </c>
      <c r="M113" s="45" t="s">
        <v>142</v>
      </c>
    </row>
    <row r="114" ht="132" customHeight="1" spans="3:13">
      <c r="C114" s="153" t="s">
        <v>720</v>
      </c>
      <c r="D114" s="43" t="s">
        <v>721</v>
      </c>
      <c r="E114" s="45"/>
      <c r="F114" s="45"/>
      <c r="G114" s="45"/>
      <c r="H114" s="45"/>
      <c r="I114" s="43" t="s">
        <v>722</v>
      </c>
      <c r="J114" s="43" t="s">
        <v>723</v>
      </c>
      <c r="K114" s="45"/>
      <c r="L114" s="45"/>
      <c r="M114" s="45"/>
    </row>
    <row r="115" ht="69.75" customHeight="1" spans="3:13">
      <c r="C115" s="152" t="s">
        <v>724</v>
      </c>
      <c r="D115" s="154" t="s">
        <v>725</v>
      </c>
      <c r="E115" s="43" t="s">
        <v>726</v>
      </c>
      <c r="F115" s="45"/>
      <c r="G115" s="45"/>
      <c r="H115" s="45"/>
      <c r="I115" s="43" t="s">
        <v>727</v>
      </c>
      <c r="J115" s="43" t="s">
        <v>728</v>
      </c>
      <c r="K115" s="45" t="s">
        <v>729</v>
      </c>
      <c r="L115" s="45"/>
      <c r="M115" s="45"/>
    </row>
    <row r="116" ht="90.75" customHeight="1" spans="3:13">
      <c r="C116" s="152" t="s">
        <v>730</v>
      </c>
      <c r="D116" s="43" t="s">
        <v>731</v>
      </c>
      <c r="E116" s="154" t="s">
        <v>732</v>
      </c>
      <c r="F116" s="43" t="s">
        <v>733</v>
      </c>
      <c r="G116" s="45"/>
      <c r="H116" s="45"/>
      <c r="I116" s="45" t="s">
        <v>734</v>
      </c>
      <c r="J116" s="43" t="s">
        <v>735</v>
      </c>
      <c r="K116" s="45"/>
      <c r="L116" s="45"/>
      <c r="M116" s="45"/>
    </row>
    <row r="117" ht="154.5" customHeight="1" spans="3:13">
      <c r="C117" s="152" t="s">
        <v>736</v>
      </c>
      <c r="D117" s="43" t="s">
        <v>737</v>
      </c>
      <c r="E117" s="154" t="s">
        <v>738</v>
      </c>
      <c r="F117" s="43" t="s">
        <v>739</v>
      </c>
      <c r="G117" s="45"/>
      <c r="H117" s="45"/>
      <c r="I117" s="43" t="s">
        <v>740</v>
      </c>
      <c r="J117" s="45" t="s">
        <v>741</v>
      </c>
      <c r="K117" s="45"/>
      <c r="L117" s="160" t="s">
        <v>742</v>
      </c>
      <c r="M117" s="154" t="s">
        <v>743</v>
      </c>
    </row>
    <row r="118" ht="73.5" customHeight="1" spans="3:13">
      <c r="C118" s="152" t="s">
        <v>744</v>
      </c>
      <c r="D118" s="43" t="s">
        <v>745</v>
      </c>
      <c r="E118" s="45"/>
      <c r="F118" s="45"/>
      <c r="G118" s="45"/>
      <c r="H118" s="45"/>
      <c r="I118" s="43" t="s">
        <v>746</v>
      </c>
      <c r="J118" s="43" t="s">
        <v>747</v>
      </c>
      <c r="K118" s="45"/>
      <c r="L118" s="45"/>
      <c r="M118" s="43" t="s">
        <v>748</v>
      </c>
    </row>
    <row r="119" ht="60" customHeight="1" spans="3:13">
      <c r="C119" s="152" t="s">
        <v>749</v>
      </c>
      <c r="D119" s="43" t="s">
        <v>750</v>
      </c>
      <c r="E119" s="45"/>
      <c r="F119" s="45"/>
      <c r="G119" s="45"/>
      <c r="H119" s="45"/>
      <c r="I119" s="43" t="s">
        <v>746</v>
      </c>
      <c r="J119" s="45" t="s">
        <v>751</v>
      </c>
      <c r="K119" s="45"/>
      <c r="L119" s="45"/>
      <c r="M119" s="43" t="s">
        <v>748</v>
      </c>
    </row>
    <row r="120" ht="111" customHeight="1" spans="3:13">
      <c r="C120" s="152" t="s">
        <v>752</v>
      </c>
      <c r="D120" s="154" t="s">
        <v>753</v>
      </c>
      <c r="E120" s="45"/>
      <c r="F120" s="45"/>
      <c r="G120" s="45"/>
      <c r="H120" s="45"/>
      <c r="I120" s="43" t="s">
        <v>754</v>
      </c>
      <c r="J120" s="43" t="s">
        <v>755</v>
      </c>
      <c r="K120" s="45" t="s">
        <v>756</v>
      </c>
      <c r="L120" s="45"/>
      <c r="M120" s="45"/>
    </row>
    <row r="121" spans="2:13">
      <c r="B121" s="137" t="s">
        <v>757</v>
      </c>
      <c r="C121" s="135" t="s">
        <v>758</v>
      </c>
      <c r="D121" s="155" t="s">
        <v>539</v>
      </c>
      <c r="E121" s="156" t="s">
        <v>669</v>
      </c>
      <c r="F121" s="156" t="s">
        <v>673</v>
      </c>
      <c r="G121" s="155"/>
      <c r="H121" s="156" t="s">
        <v>759</v>
      </c>
      <c r="J121" s="161" t="s">
        <v>540</v>
      </c>
      <c r="L121" s="161"/>
      <c r="M121" s="161"/>
    </row>
    <row r="122" spans="3:13">
      <c r="C122" s="132" t="s">
        <v>760</v>
      </c>
      <c r="D122" s="155" t="s">
        <v>536</v>
      </c>
      <c r="E122" s="156" t="s">
        <v>761</v>
      </c>
      <c r="F122" s="156" t="s">
        <v>762</v>
      </c>
      <c r="G122" s="155"/>
      <c r="H122" s="156" t="s">
        <v>763</v>
      </c>
      <c r="J122" s="161" t="s">
        <v>764</v>
      </c>
      <c r="L122" s="161"/>
      <c r="M122" s="161"/>
    </row>
    <row r="123" spans="3:13">
      <c r="C123" s="135" t="s">
        <v>765</v>
      </c>
      <c r="D123" s="156"/>
      <c r="E123" s="156"/>
      <c r="F123" s="156"/>
      <c r="G123" s="156"/>
      <c r="H123" s="156"/>
      <c r="J123" s="161"/>
      <c r="K123" s="161"/>
      <c r="L123" s="161"/>
      <c r="M123" s="161"/>
    </row>
    <row r="124" spans="4:13">
      <c r="D124" s="156"/>
      <c r="E124" s="156"/>
      <c r="F124" s="156"/>
      <c r="G124" s="156"/>
      <c r="H124" s="156"/>
      <c r="J124" s="161"/>
      <c r="K124" s="161"/>
      <c r="L124" s="161"/>
      <c r="M124" s="161"/>
    </row>
    <row r="125" spans="4:13">
      <c r="D125" s="156"/>
      <c r="E125" s="156"/>
      <c r="F125" s="156"/>
      <c r="G125" s="156"/>
      <c r="H125" s="156"/>
      <c r="J125" s="161"/>
      <c r="K125" s="161"/>
      <c r="L125" s="161"/>
      <c r="M125" s="161"/>
    </row>
    <row r="126" spans="4:13">
      <c r="D126" s="156"/>
      <c r="E126" s="156"/>
      <c r="F126" s="156"/>
      <c r="G126" s="156"/>
      <c r="H126" s="156"/>
      <c r="J126" s="161"/>
      <c r="K126" s="161"/>
      <c r="L126" s="161"/>
      <c r="M126" s="161"/>
    </row>
    <row r="127" spans="4:13">
      <c r="D127" s="156"/>
      <c r="E127" s="156"/>
      <c r="F127" s="156"/>
      <c r="G127" s="156"/>
      <c r="H127" s="156"/>
      <c r="J127" s="161"/>
      <c r="K127" s="161"/>
      <c r="L127" s="161"/>
      <c r="M127" s="161"/>
    </row>
    <row r="128" spans="4:13">
      <c r="D128" s="156"/>
      <c r="E128" s="156"/>
      <c r="F128" s="156"/>
      <c r="G128" s="156"/>
      <c r="H128" s="156"/>
      <c r="J128" s="161"/>
      <c r="K128" s="161"/>
      <c r="L128" s="161"/>
      <c r="M128" s="161"/>
    </row>
    <row r="129" spans="4:13">
      <c r="D129" s="156"/>
      <c r="E129" s="156"/>
      <c r="F129" s="156"/>
      <c r="G129" s="156"/>
      <c r="H129" s="156"/>
      <c r="J129" s="161"/>
      <c r="K129" s="161"/>
      <c r="L129" s="161"/>
      <c r="M129" s="161"/>
    </row>
    <row r="130" spans="4:13">
      <c r="D130" s="156"/>
      <c r="E130" s="156"/>
      <c r="F130" s="156"/>
      <c r="G130" s="156"/>
      <c r="H130" s="156"/>
      <c r="J130" s="161"/>
      <c r="K130" s="161"/>
      <c r="L130" s="161"/>
      <c r="M130" s="161"/>
    </row>
    <row r="131" spans="4:13">
      <c r="D131" s="156"/>
      <c r="E131" s="156"/>
      <c r="F131" s="156"/>
      <c r="G131" s="156"/>
      <c r="H131" s="156"/>
      <c r="J131" s="161"/>
      <c r="K131" s="161"/>
      <c r="L131" s="161"/>
      <c r="M131" s="161"/>
    </row>
    <row r="132" spans="4:8">
      <c r="D132" s="156"/>
      <c r="E132" s="156"/>
      <c r="F132" s="156"/>
      <c r="G132" s="156"/>
      <c r="H132" s="156"/>
    </row>
    <row r="133" spans="4:8">
      <c r="D133" s="156"/>
      <c r="E133" s="156"/>
      <c r="F133" s="156"/>
      <c r="G133" s="156"/>
      <c r="H133" s="156"/>
    </row>
    <row r="134" spans="4:8">
      <c r="D134" s="156"/>
      <c r="E134" s="156"/>
      <c r="F134" s="156"/>
      <c r="G134" s="156"/>
      <c r="H134" s="156"/>
    </row>
    <row r="135" spans="4:8">
      <c r="D135" s="156"/>
      <c r="E135" s="156"/>
      <c r="F135" s="156"/>
      <c r="G135" s="156"/>
      <c r="H135" s="156"/>
    </row>
    <row r="136" spans="4:8">
      <c r="D136" s="156"/>
      <c r="E136" s="156"/>
      <c r="F136" s="156"/>
      <c r="G136" s="156"/>
      <c r="H136" s="156"/>
    </row>
    <row r="137" spans="4:8">
      <c r="D137" s="156"/>
      <c r="E137" s="156"/>
      <c r="F137" s="156"/>
      <c r="G137" s="156"/>
      <c r="H137" s="156"/>
    </row>
    <row r="138" spans="4:8">
      <c r="D138" s="156"/>
      <c r="E138" s="156"/>
      <c r="F138" s="156"/>
      <c r="G138" s="156"/>
      <c r="H138" s="156"/>
    </row>
    <row r="139" spans="5:8">
      <c r="E139" s="156"/>
      <c r="F139" s="156"/>
      <c r="G139" s="156"/>
      <c r="H139" s="156"/>
    </row>
    <row r="140" spans="3:15">
      <c r="C140" s="135" t="s">
        <v>758</v>
      </c>
      <c r="D140" s="156" t="s">
        <v>766</v>
      </c>
      <c r="E140" s="156" t="s">
        <v>767</v>
      </c>
      <c r="F140" s="156" t="s">
        <v>768</v>
      </c>
      <c r="G140" s="156"/>
      <c r="H140" s="156" t="s">
        <v>769</v>
      </c>
      <c r="J140" s="156" t="s">
        <v>770</v>
      </c>
      <c r="L140" s="132" t="s">
        <v>771</v>
      </c>
      <c r="M140" s="156"/>
      <c r="N140" s="156"/>
      <c r="O140" s="132" t="s">
        <v>772</v>
      </c>
    </row>
    <row r="141" spans="3:15">
      <c r="C141" s="132" t="s">
        <v>760</v>
      </c>
      <c r="D141" s="156" t="s">
        <v>773</v>
      </c>
      <c r="E141" s="156" t="s">
        <v>774</v>
      </c>
      <c r="F141" s="156" t="s">
        <v>775</v>
      </c>
      <c r="G141" s="156"/>
      <c r="H141" s="156" t="s">
        <v>776</v>
      </c>
      <c r="J141" s="156" t="s">
        <v>777</v>
      </c>
      <c r="L141" s="132" t="s">
        <v>778</v>
      </c>
      <c r="M141" s="156"/>
      <c r="N141" s="156"/>
      <c r="O141" s="161" t="s">
        <v>779</v>
      </c>
    </row>
    <row r="142" spans="3:14">
      <c r="C142" s="135" t="s">
        <v>765</v>
      </c>
      <c r="D142" s="156"/>
      <c r="E142" s="156"/>
      <c r="F142" s="156"/>
      <c r="G142" s="156"/>
      <c r="H142" s="156"/>
      <c r="M142" s="156"/>
      <c r="N142" s="156"/>
    </row>
    <row r="143" spans="4:13">
      <c r="D143" s="156"/>
      <c r="E143" s="156"/>
      <c r="F143" s="156"/>
      <c r="G143" s="156"/>
      <c r="M143" s="156"/>
    </row>
    <row r="144" spans="4:13">
      <c r="D144" s="156"/>
      <c r="E144" s="156"/>
      <c r="F144" s="156"/>
      <c r="G144" s="156"/>
      <c r="I144" s="156"/>
      <c r="J144" s="167"/>
      <c r="K144" s="156"/>
      <c r="M144" s="156"/>
    </row>
    <row r="145" spans="4:13">
      <c r="D145" s="156"/>
      <c r="E145" s="156"/>
      <c r="F145" s="156"/>
      <c r="G145" s="156"/>
      <c r="I145" s="163"/>
      <c r="J145" s="156"/>
      <c r="K145" s="156"/>
      <c r="M145" s="156"/>
    </row>
    <row r="146" spans="4:14">
      <c r="D146" s="156"/>
      <c r="E146" s="156"/>
      <c r="F146" s="156"/>
      <c r="G146" s="156"/>
      <c r="H146" s="156"/>
      <c r="I146" s="163"/>
      <c r="J146" s="156"/>
      <c r="K146" s="156"/>
      <c r="M146" s="156"/>
      <c r="N146" s="156"/>
    </row>
    <row r="147" spans="4:14">
      <c r="D147" s="156"/>
      <c r="E147" s="156"/>
      <c r="F147" s="156"/>
      <c r="G147" s="156"/>
      <c r="H147" s="156"/>
      <c r="I147" s="163"/>
      <c r="J147" s="156"/>
      <c r="K147" s="156"/>
      <c r="M147" s="156"/>
      <c r="N147" s="156"/>
    </row>
    <row r="148" spans="4:14">
      <c r="D148" s="156"/>
      <c r="E148" s="156"/>
      <c r="F148" s="156"/>
      <c r="G148" s="156"/>
      <c r="H148" s="156"/>
      <c r="I148" s="163"/>
      <c r="J148" s="156"/>
      <c r="K148" s="156"/>
      <c r="M148" s="156"/>
      <c r="N148" s="156"/>
    </row>
    <row r="149" spans="4:14">
      <c r="D149" s="156"/>
      <c r="E149" s="156"/>
      <c r="F149" s="156"/>
      <c r="G149" s="156"/>
      <c r="H149" s="156"/>
      <c r="I149" s="163"/>
      <c r="J149" s="156"/>
      <c r="K149" s="156"/>
      <c r="M149" s="156"/>
      <c r="N149" s="156"/>
    </row>
    <row r="150" spans="4:14">
      <c r="D150" s="156"/>
      <c r="E150" s="156"/>
      <c r="F150" s="156"/>
      <c r="G150" s="156"/>
      <c r="H150" s="156"/>
      <c r="I150" s="163"/>
      <c r="J150" s="156"/>
      <c r="K150" s="156"/>
      <c r="M150" s="156"/>
      <c r="N150" s="156"/>
    </row>
    <row r="151" spans="4:14">
      <c r="D151" s="156"/>
      <c r="E151" s="156"/>
      <c r="F151" s="156"/>
      <c r="G151" s="156"/>
      <c r="H151" s="156"/>
      <c r="I151" s="163"/>
      <c r="J151" s="156"/>
      <c r="K151" s="156"/>
      <c r="M151" s="156"/>
      <c r="N151" s="156"/>
    </row>
    <row r="152" spans="4:14">
      <c r="D152" s="156"/>
      <c r="E152" s="156"/>
      <c r="F152" s="156"/>
      <c r="G152" s="156"/>
      <c r="H152" s="156"/>
      <c r="I152" s="163"/>
      <c r="J152" s="156"/>
      <c r="K152" s="156"/>
      <c r="M152" s="156"/>
      <c r="N152" s="156"/>
    </row>
    <row r="153" spans="4:14">
      <c r="D153" s="156"/>
      <c r="E153" s="156"/>
      <c r="F153" s="156"/>
      <c r="G153" s="156"/>
      <c r="H153" s="156"/>
      <c r="I153" s="163"/>
      <c r="J153" s="156"/>
      <c r="K153" s="156"/>
      <c r="M153" s="156"/>
      <c r="N153" s="156"/>
    </row>
    <row r="154" spans="4:14">
      <c r="D154" s="156"/>
      <c r="E154" s="156"/>
      <c r="F154" s="156"/>
      <c r="G154" s="156"/>
      <c r="H154" s="156"/>
      <c r="I154" s="163"/>
      <c r="J154" s="156"/>
      <c r="K154" s="156"/>
      <c r="N154" s="163"/>
    </row>
    <row r="155" spans="5:14">
      <c r="E155" s="156"/>
      <c r="F155" s="156"/>
      <c r="G155" s="156"/>
      <c r="H155" s="156"/>
      <c r="I155" s="163"/>
      <c r="J155" s="156"/>
      <c r="K155" s="156"/>
      <c r="N155" s="163"/>
    </row>
    <row r="156" spans="5:12">
      <c r="E156" s="156"/>
      <c r="F156" s="156"/>
      <c r="G156" s="156"/>
      <c r="H156" s="156"/>
      <c r="I156" s="163"/>
      <c r="J156" s="156"/>
      <c r="K156" s="156"/>
      <c r="L156" s="156"/>
    </row>
    <row r="157" spans="5:12">
      <c r="E157" s="156"/>
      <c r="F157" s="156"/>
      <c r="G157" s="156"/>
      <c r="H157" s="156"/>
      <c r="I157" s="163"/>
      <c r="J157" s="156"/>
      <c r="K157" s="156"/>
      <c r="L157" s="156"/>
    </row>
    <row r="158" spans="5:12">
      <c r="E158" s="162"/>
      <c r="F158" s="162"/>
      <c r="G158" s="156"/>
      <c r="H158" s="156"/>
      <c r="I158" s="163"/>
      <c r="J158" s="156"/>
      <c r="K158" s="156"/>
      <c r="L158" s="156"/>
    </row>
    <row r="159" spans="8:12">
      <c r="H159" s="163"/>
      <c r="I159" s="163"/>
      <c r="J159" s="156"/>
      <c r="K159" s="156"/>
      <c r="L159" s="156"/>
    </row>
    <row r="160" spans="8:12">
      <c r="H160" s="163"/>
      <c r="I160" s="163"/>
      <c r="J160" s="156"/>
      <c r="K160" s="156"/>
      <c r="L160" s="156"/>
    </row>
    <row r="161" spans="8:12">
      <c r="H161" s="163"/>
      <c r="I161" s="163"/>
      <c r="J161" s="156"/>
      <c r="K161" s="156"/>
      <c r="L161" s="156"/>
    </row>
    <row r="162" spans="2:8">
      <c r="B162" s="164" t="s">
        <v>780</v>
      </c>
      <c r="C162" s="163" t="s">
        <v>781</v>
      </c>
      <c r="D162" s="165" t="s">
        <v>782</v>
      </c>
      <c r="E162" s="161" t="s">
        <v>783</v>
      </c>
      <c r="H162" s="166" t="s">
        <v>779</v>
      </c>
    </row>
    <row r="163" spans="3:8">
      <c r="C163" s="163" t="s">
        <v>784</v>
      </c>
      <c r="D163" s="132" t="s">
        <v>785</v>
      </c>
      <c r="E163" s="161" t="s">
        <v>786</v>
      </c>
      <c r="H163" s="166" t="s">
        <v>787</v>
      </c>
    </row>
    <row r="164" spans="3:8">
      <c r="C164" s="163" t="s">
        <v>543</v>
      </c>
      <c r="D164" s="132" t="s">
        <v>543</v>
      </c>
      <c r="E164" s="161" t="s">
        <v>543</v>
      </c>
      <c r="H164" s="166" t="s">
        <v>788</v>
      </c>
    </row>
    <row r="165" spans="3:8">
      <c r="C165" s="163" t="s">
        <v>789</v>
      </c>
      <c r="D165" s="132" t="s">
        <v>790</v>
      </c>
      <c r="E165" s="161" t="s">
        <v>544</v>
      </c>
      <c r="H165" s="166" t="s">
        <v>791</v>
      </c>
    </row>
    <row r="166" spans="3:8">
      <c r="C166" s="163" t="s">
        <v>792</v>
      </c>
      <c r="D166" s="132" t="s">
        <v>793</v>
      </c>
      <c r="E166" s="161" t="s">
        <v>545</v>
      </c>
      <c r="H166" s="166" t="s">
        <v>794</v>
      </c>
    </row>
    <row r="167" spans="3:8">
      <c r="C167" s="163" t="s">
        <v>795</v>
      </c>
      <c r="D167" s="132" t="s">
        <v>796</v>
      </c>
      <c r="E167" s="161" t="s">
        <v>797</v>
      </c>
      <c r="H167" s="166" t="s">
        <v>798</v>
      </c>
    </row>
    <row r="168" spans="3:8">
      <c r="C168" s="163" t="s">
        <v>547</v>
      </c>
      <c r="D168" s="132" t="s">
        <v>547</v>
      </c>
      <c r="E168" s="161" t="s">
        <v>547</v>
      </c>
      <c r="H168" s="166" t="s">
        <v>547</v>
      </c>
    </row>
    <row r="169" spans="3:8">
      <c r="C169" s="163" t="s">
        <v>799</v>
      </c>
      <c r="D169" s="132" t="s">
        <v>799</v>
      </c>
      <c r="E169" s="161" t="s">
        <v>548</v>
      </c>
      <c r="H169" s="166" t="s">
        <v>548</v>
      </c>
    </row>
    <row r="170" spans="3:8">
      <c r="C170" s="163" t="s">
        <v>800</v>
      </c>
      <c r="D170" s="132" t="s">
        <v>801</v>
      </c>
      <c r="E170" s="161" t="s">
        <v>549</v>
      </c>
      <c r="H170" s="166" t="s">
        <v>802</v>
      </c>
    </row>
    <row r="171" spans="3:8">
      <c r="C171" s="163" t="s">
        <v>803</v>
      </c>
      <c r="D171" s="132" t="s">
        <v>804</v>
      </c>
      <c r="E171" s="161" t="s">
        <v>550</v>
      </c>
      <c r="H171" s="166" t="s">
        <v>805</v>
      </c>
    </row>
    <row r="172" spans="3:8">
      <c r="C172" s="163" t="s">
        <v>806</v>
      </c>
      <c r="D172" s="132" t="s">
        <v>807</v>
      </c>
      <c r="E172" s="161" t="s">
        <v>808</v>
      </c>
      <c r="H172" s="166" t="s">
        <v>809</v>
      </c>
    </row>
    <row r="173" spans="3:8">
      <c r="C173" s="163" t="s">
        <v>552</v>
      </c>
      <c r="D173" s="132" t="s">
        <v>552</v>
      </c>
      <c r="E173" s="161" t="s">
        <v>552</v>
      </c>
      <c r="H173" s="166" t="s">
        <v>552</v>
      </c>
    </row>
    <row r="174" spans="3:8">
      <c r="C174" s="163" t="s">
        <v>810</v>
      </c>
      <c r="D174" s="132" t="s">
        <v>810</v>
      </c>
      <c r="E174" s="161" t="s">
        <v>553</v>
      </c>
      <c r="H174" s="166" t="s">
        <v>810</v>
      </c>
    </row>
    <row r="175" spans="3:8">
      <c r="C175" s="163" t="s">
        <v>811</v>
      </c>
      <c r="D175" s="132" t="s">
        <v>812</v>
      </c>
      <c r="E175" s="161" t="s">
        <v>554</v>
      </c>
      <c r="H175" s="166" t="s">
        <v>569</v>
      </c>
    </row>
    <row r="176" spans="3:8">
      <c r="C176" s="163" t="s">
        <v>813</v>
      </c>
      <c r="D176" s="132" t="s">
        <v>814</v>
      </c>
      <c r="E176" s="161" t="s">
        <v>555</v>
      </c>
      <c r="H176" s="166" t="s">
        <v>815</v>
      </c>
    </row>
    <row r="177" spans="3:8">
      <c r="C177" s="163" t="s">
        <v>816</v>
      </c>
      <c r="D177" s="132" t="s">
        <v>816</v>
      </c>
      <c r="E177" s="161" t="s">
        <v>817</v>
      </c>
      <c r="H177" s="166" t="s">
        <v>571</v>
      </c>
    </row>
    <row r="178" spans="3:8">
      <c r="C178" s="163" t="s">
        <v>557</v>
      </c>
      <c r="D178" s="132" t="s">
        <v>557</v>
      </c>
      <c r="E178" s="161" t="s">
        <v>557</v>
      </c>
      <c r="H178" s="166" t="s">
        <v>572</v>
      </c>
    </row>
    <row r="179" spans="3:8">
      <c r="C179" s="163" t="s">
        <v>818</v>
      </c>
      <c r="D179" s="132" t="s">
        <v>818</v>
      </c>
      <c r="E179" s="161" t="s">
        <v>558</v>
      </c>
      <c r="H179" s="166" t="s">
        <v>573</v>
      </c>
    </row>
    <row r="180" spans="3:8">
      <c r="C180" s="163" t="s">
        <v>819</v>
      </c>
      <c r="D180" s="132" t="s">
        <v>820</v>
      </c>
      <c r="E180" s="161" t="s">
        <v>559</v>
      </c>
      <c r="H180" s="166" t="s">
        <v>574</v>
      </c>
    </row>
    <row r="181" spans="3:8">
      <c r="C181" s="163" t="s">
        <v>821</v>
      </c>
      <c r="D181" s="132" t="s">
        <v>822</v>
      </c>
      <c r="E181" s="161" t="s">
        <v>560</v>
      </c>
      <c r="H181" s="166" t="s">
        <v>575</v>
      </c>
    </row>
    <row r="182" spans="3:5">
      <c r="C182" s="163" t="s">
        <v>823</v>
      </c>
      <c r="D182" s="132" t="s">
        <v>824</v>
      </c>
      <c r="E182" s="161" t="s">
        <v>825</v>
      </c>
    </row>
    <row r="183" spans="3:5">
      <c r="C183" s="163" t="s">
        <v>562</v>
      </c>
      <c r="D183" s="132" t="s">
        <v>562</v>
      </c>
      <c r="E183" s="161" t="s">
        <v>562</v>
      </c>
    </row>
    <row r="184" spans="3:5">
      <c r="C184" s="163" t="s">
        <v>826</v>
      </c>
      <c r="D184" s="132" t="s">
        <v>826</v>
      </c>
      <c r="E184" s="161" t="s">
        <v>563</v>
      </c>
    </row>
    <row r="185" spans="3:5">
      <c r="C185" s="163" t="s">
        <v>827</v>
      </c>
      <c r="D185" s="132" t="s">
        <v>828</v>
      </c>
      <c r="E185" s="161" t="s">
        <v>564</v>
      </c>
    </row>
    <row r="186" spans="3:5">
      <c r="C186" s="163" t="s">
        <v>829</v>
      </c>
      <c r="D186" s="132" t="s">
        <v>830</v>
      </c>
      <c r="E186" s="161" t="s">
        <v>565</v>
      </c>
    </row>
    <row r="187" spans="3:5">
      <c r="C187" s="163" t="s">
        <v>831</v>
      </c>
      <c r="D187" s="132" t="s">
        <v>832</v>
      </c>
      <c r="E187" s="161" t="s">
        <v>833</v>
      </c>
    </row>
    <row r="188" spans="3:5">
      <c r="C188" s="163" t="s">
        <v>567</v>
      </c>
      <c r="D188" s="132" t="s">
        <v>567</v>
      </c>
      <c r="E188" s="161" t="s">
        <v>567</v>
      </c>
    </row>
    <row r="189" spans="3:5">
      <c r="C189" s="163" t="s">
        <v>834</v>
      </c>
      <c r="D189" s="132" t="s">
        <v>834</v>
      </c>
      <c r="E189" s="161" t="s">
        <v>568</v>
      </c>
    </row>
    <row r="190" spans="3:5">
      <c r="C190" s="163" t="s">
        <v>569</v>
      </c>
      <c r="D190" s="132" t="s">
        <v>569</v>
      </c>
      <c r="E190" s="161" t="s">
        <v>569</v>
      </c>
    </row>
    <row r="191" spans="3:5">
      <c r="C191" s="163" t="s">
        <v>570</v>
      </c>
      <c r="D191" s="132" t="s">
        <v>570</v>
      </c>
      <c r="E191" s="161" t="s">
        <v>570</v>
      </c>
    </row>
    <row r="192" spans="3:5">
      <c r="C192" s="163" t="s">
        <v>571</v>
      </c>
      <c r="D192" s="132" t="s">
        <v>571</v>
      </c>
      <c r="E192" s="161" t="s">
        <v>571</v>
      </c>
    </row>
    <row r="193" spans="3:5">
      <c r="C193" s="163" t="s">
        <v>572</v>
      </c>
      <c r="D193" s="132" t="s">
        <v>572</v>
      </c>
      <c r="E193" s="161" t="s">
        <v>572</v>
      </c>
    </row>
    <row r="194" spans="3:5">
      <c r="C194" s="163" t="s">
        <v>573</v>
      </c>
      <c r="D194" s="132" t="s">
        <v>573</v>
      </c>
      <c r="E194" s="161" t="s">
        <v>573</v>
      </c>
    </row>
    <row r="195" spans="3:5">
      <c r="C195" s="163" t="s">
        <v>574</v>
      </c>
      <c r="D195" s="132" t="s">
        <v>574</v>
      </c>
      <c r="E195" s="161" t="s">
        <v>574</v>
      </c>
    </row>
    <row r="196" spans="3:5">
      <c r="C196" s="163" t="s">
        <v>575</v>
      </c>
      <c r="D196" s="132" t="s">
        <v>575</v>
      </c>
      <c r="E196" s="161" t="s">
        <v>575</v>
      </c>
    </row>
  </sheetData>
  <pageMargins left="0.699305555555556" right="0.699305555555556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G36:V95"/>
  <sheetViews>
    <sheetView topLeftCell="C16" workbookViewId="0">
      <selection activeCell="H19" sqref="H19"/>
    </sheetView>
  </sheetViews>
  <sheetFormatPr defaultColWidth="9" defaultRowHeight="13.5"/>
  <cols>
    <col min="8" max="8" width="16.125" customWidth="1"/>
    <col min="9" max="9" width="19.25" customWidth="1"/>
    <col min="16" max="16" width="19.25" customWidth="1"/>
    <col min="17" max="17" width="21.25" customWidth="1"/>
    <col min="18" max="18" width="27.875" customWidth="1"/>
  </cols>
  <sheetData>
    <row r="36" spans="19:19">
      <c r="S36">
        <f>30/8</f>
        <v>3.75</v>
      </c>
    </row>
    <row r="49" spans="17:21">
      <c r="Q49">
        <v>300</v>
      </c>
      <c r="R49">
        <v>8</v>
      </c>
      <c r="S49">
        <v>120</v>
      </c>
      <c r="T49">
        <v>10</v>
      </c>
      <c r="U49">
        <f>Q49/R49*S49*10</f>
        <v>45000</v>
      </c>
    </row>
    <row r="58" spans="9:11">
      <c r="I58" t="s">
        <v>835</v>
      </c>
      <c r="K58" t="s">
        <v>836</v>
      </c>
    </row>
    <row r="59" spans="9:22">
      <c r="I59">
        <v>30</v>
      </c>
      <c r="K59">
        <v>18000</v>
      </c>
      <c r="L59" t="s">
        <v>837</v>
      </c>
      <c r="R59" t="s">
        <v>838</v>
      </c>
      <c r="V59" t="s">
        <v>16</v>
      </c>
    </row>
    <row r="60" spans="7:10">
      <c r="G60" t="s">
        <v>839</v>
      </c>
      <c r="H60" t="s">
        <v>16</v>
      </c>
      <c r="I60" t="s">
        <v>836</v>
      </c>
      <c r="J60" t="s">
        <v>840</v>
      </c>
    </row>
    <row r="61" spans="7:10">
      <c r="G61">
        <v>1</v>
      </c>
      <c r="H61" t="s">
        <v>16</v>
      </c>
      <c r="I61">
        <v>45000</v>
      </c>
      <c r="J61">
        <v>22</v>
      </c>
    </row>
    <row r="62" spans="7:19">
      <c r="G62">
        <v>2</v>
      </c>
      <c r="H62" t="s">
        <v>16</v>
      </c>
      <c r="I62">
        <v>55000</v>
      </c>
      <c r="J62">
        <v>28</v>
      </c>
      <c r="O62" t="s">
        <v>841</v>
      </c>
      <c r="P62" t="s">
        <v>842</v>
      </c>
      <c r="Q62" t="s">
        <v>843</v>
      </c>
      <c r="R62" t="s">
        <v>844</v>
      </c>
      <c r="S62" t="s">
        <v>845</v>
      </c>
    </row>
    <row r="63" spans="7:19">
      <c r="G63">
        <v>3</v>
      </c>
      <c r="I63">
        <v>60000</v>
      </c>
      <c r="J63">
        <v>34</v>
      </c>
      <c r="N63" t="s">
        <v>846</v>
      </c>
      <c r="O63">
        <v>24000</v>
      </c>
      <c r="P63">
        <f>500*20</f>
        <v>10000</v>
      </c>
      <c r="Q63">
        <v>12000</v>
      </c>
      <c r="R63">
        <v>18000</v>
      </c>
      <c r="S63">
        <v>10000</v>
      </c>
    </row>
    <row r="64" spans="7:19">
      <c r="G64">
        <v>4</v>
      </c>
      <c r="I64">
        <v>105000</v>
      </c>
      <c r="J64">
        <v>40</v>
      </c>
      <c r="N64" t="s">
        <v>847</v>
      </c>
      <c r="O64">
        <f>40*2*60*10</f>
        <v>48000</v>
      </c>
      <c r="P64">
        <v>20000</v>
      </c>
      <c r="Q64">
        <v>18000</v>
      </c>
      <c r="R64">
        <v>30000</v>
      </c>
      <c r="S64">
        <v>15000</v>
      </c>
    </row>
    <row r="65" spans="7:19">
      <c r="G65">
        <v>5</v>
      </c>
      <c r="I65">
        <v>118000</v>
      </c>
      <c r="J65">
        <v>46</v>
      </c>
      <c r="N65" t="s">
        <v>848</v>
      </c>
      <c r="O65">
        <f>60*3*600</f>
        <v>108000</v>
      </c>
      <c r="P65">
        <v>30000</v>
      </c>
      <c r="Q65">
        <f>1200*20</f>
        <v>24000</v>
      </c>
      <c r="R65">
        <v>42000</v>
      </c>
      <c r="S65">
        <v>34000</v>
      </c>
    </row>
    <row r="66" spans="7:19">
      <c r="G66">
        <v>6</v>
      </c>
      <c r="I66">
        <v>118000</v>
      </c>
      <c r="J66">
        <v>46</v>
      </c>
      <c r="N66" t="s">
        <v>849</v>
      </c>
      <c r="O66">
        <f>240*600</f>
        <v>144000</v>
      </c>
      <c r="P66">
        <v>40000</v>
      </c>
      <c r="Q66">
        <v>30000</v>
      </c>
      <c r="R66">
        <v>54000</v>
      </c>
      <c r="S66">
        <v>44000</v>
      </c>
    </row>
    <row r="67" spans="7:19">
      <c r="G67">
        <v>7</v>
      </c>
      <c r="I67">
        <v>138000</v>
      </c>
      <c r="J67">
        <v>53</v>
      </c>
      <c r="N67" t="s">
        <v>850</v>
      </c>
      <c r="O67">
        <f>60*5*600</f>
        <v>180000</v>
      </c>
      <c r="P67">
        <v>50000</v>
      </c>
      <c r="Q67">
        <v>36000</v>
      </c>
      <c r="R67">
        <v>66000</v>
      </c>
      <c r="S67">
        <v>55000</v>
      </c>
    </row>
    <row r="68" spans="7:10">
      <c r="G68">
        <v>8</v>
      </c>
      <c r="I68">
        <v>188000</v>
      </c>
      <c r="J68">
        <v>60</v>
      </c>
    </row>
    <row r="69" spans="7:10">
      <c r="G69">
        <v>9</v>
      </c>
      <c r="I69">
        <v>214000</v>
      </c>
      <c r="J69">
        <v>67</v>
      </c>
    </row>
    <row r="70" spans="7:14">
      <c r="G70">
        <v>10</v>
      </c>
      <c r="I70">
        <v>214000</v>
      </c>
      <c r="J70">
        <v>67</v>
      </c>
      <c r="N70">
        <f>4*10*60*10</f>
        <v>24000</v>
      </c>
    </row>
    <row r="71" spans="7:10">
      <c r="G71">
        <v>11</v>
      </c>
      <c r="I71">
        <v>224000</v>
      </c>
      <c r="J71">
        <v>75</v>
      </c>
    </row>
    <row r="72" spans="7:10">
      <c r="G72">
        <v>12</v>
      </c>
      <c r="I72">
        <v>284000</v>
      </c>
      <c r="J72">
        <v>83</v>
      </c>
    </row>
    <row r="73" spans="7:10">
      <c r="G73">
        <v>13</v>
      </c>
      <c r="I73">
        <v>332000</v>
      </c>
      <c r="J73">
        <v>91</v>
      </c>
    </row>
    <row r="74" spans="7:17">
      <c r="G74">
        <v>14</v>
      </c>
      <c r="I74">
        <v>332000</v>
      </c>
      <c r="J74">
        <v>91</v>
      </c>
      <c r="Q74" t="s">
        <v>16</v>
      </c>
    </row>
    <row r="76" spans="10:13">
      <c r="J76" t="s">
        <v>16</v>
      </c>
      <c r="M76" t="s">
        <v>851</v>
      </c>
    </row>
    <row r="77" spans="13:13">
      <c r="M77">
        <v>36000</v>
      </c>
    </row>
    <row r="78" spans="10:10">
      <c r="J78" t="s">
        <v>852</v>
      </c>
    </row>
    <row r="79" spans="17:17">
      <c r="Q79">
        <f>64000/6</f>
        <v>10666.6666666667</v>
      </c>
    </row>
    <row r="82" spans="10:10">
      <c r="J82">
        <f>300/8*2*60*10</f>
        <v>45000</v>
      </c>
    </row>
    <row r="85" spans="9:9">
      <c r="I85" t="s">
        <v>853</v>
      </c>
    </row>
    <row r="89" spans="8:9">
      <c r="H89" s="129" t="s">
        <v>854</v>
      </c>
      <c r="I89" s="130">
        <f>300/5*0.5*600</f>
        <v>18000</v>
      </c>
    </row>
    <row r="95" spans="10:19">
      <c r="J95">
        <v>1</v>
      </c>
      <c r="K95">
        <v>12</v>
      </c>
      <c r="L95">
        <v>23</v>
      </c>
      <c r="M95">
        <v>34</v>
      </c>
      <c r="N95">
        <v>45</v>
      </c>
      <c r="O95">
        <v>56</v>
      </c>
      <c r="P95">
        <v>67</v>
      </c>
      <c r="Q95">
        <v>78</v>
      </c>
      <c r="R95">
        <v>89</v>
      </c>
      <c r="S95">
        <v>91</v>
      </c>
    </row>
  </sheetData>
  <pageMargins left="0.699305555555556" right="0.699305555555556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M157"/>
  <sheetViews>
    <sheetView topLeftCell="E49" workbookViewId="0">
      <selection activeCell="J57" sqref="J57"/>
    </sheetView>
  </sheetViews>
  <sheetFormatPr defaultColWidth="9" defaultRowHeight="13.5"/>
  <cols>
    <col min="3" max="3" width="22.25" customWidth="1"/>
    <col min="4" max="4" width="23.5" customWidth="1"/>
    <col min="5" max="5" width="23.875" customWidth="1"/>
    <col min="6" max="6" width="25.375" style="36" customWidth="1"/>
    <col min="7" max="7" width="22.625" customWidth="1"/>
    <col min="8" max="8" width="29.125" customWidth="1"/>
    <col min="9" max="9" width="25.25" style="36" customWidth="1"/>
    <col min="10" max="10" width="26.5" customWidth="1"/>
    <col min="11" max="11" width="24" customWidth="1"/>
    <col min="12" max="12" width="24.5" customWidth="1"/>
    <col min="13" max="13" width="17.25" customWidth="1"/>
    <col min="14" max="17" width="16.25" customWidth="1"/>
  </cols>
  <sheetData>
    <row r="2" spans="3:9">
      <c r="C2" s="36"/>
      <c r="D2" t="s">
        <v>855</v>
      </c>
      <c r="E2" t="s">
        <v>856</v>
      </c>
      <c r="F2" t="s">
        <v>857</v>
      </c>
      <c r="G2" t="s">
        <v>858</v>
      </c>
      <c r="H2" t="s">
        <v>859</v>
      </c>
      <c r="I2" t="s">
        <v>860</v>
      </c>
    </row>
    <row r="3" spans="3:9">
      <c r="C3" s="36"/>
      <c r="D3" s="37">
        <v>7</v>
      </c>
      <c r="E3" s="37">
        <v>9</v>
      </c>
      <c r="F3" s="37">
        <v>10</v>
      </c>
      <c r="G3" s="37">
        <v>12</v>
      </c>
      <c r="H3" s="37">
        <v>15</v>
      </c>
      <c r="I3">
        <f>SUM(D3:H3)</f>
        <v>53</v>
      </c>
    </row>
    <row r="4" spans="3:9">
      <c r="C4" s="36" t="s">
        <v>861</v>
      </c>
      <c r="D4">
        <v>250</v>
      </c>
      <c r="E4">
        <v>500</v>
      </c>
      <c r="F4">
        <v>750</v>
      </c>
      <c r="G4">
        <v>900</v>
      </c>
      <c r="H4">
        <v>1200</v>
      </c>
      <c r="I4"/>
    </row>
    <row r="6" spans="4:9">
      <c r="D6" t="s">
        <v>862</v>
      </c>
      <c r="E6">
        <f>D3+E3+F3+G3</f>
        <v>38</v>
      </c>
      <c r="G6" s="37" t="s">
        <v>863</v>
      </c>
      <c r="H6" s="37">
        <v>480</v>
      </c>
      <c r="I6" s="52" t="s">
        <v>864</v>
      </c>
    </row>
    <row r="7" spans="4:9">
      <c r="D7" t="s">
        <v>865</v>
      </c>
      <c r="E7">
        <f>D3+E3+F3+G3+H3</f>
        <v>53</v>
      </c>
      <c r="I7" s="36">
        <f>D3+E3+F3+G3</f>
        <v>38</v>
      </c>
    </row>
    <row r="8" spans="4:5">
      <c r="D8" t="s">
        <v>866</v>
      </c>
      <c r="E8">
        <f>E6*3</f>
        <v>114</v>
      </c>
    </row>
    <row r="10" spans="4:6">
      <c r="D10" t="s">
        <v>867</v>
      </c>
      <c r="E10">
        <v>552.8</v>
      </c>
      <c r="F10" s="36" t="s">
        <v>868</v>
      </c>
    </row>
    <row r="11" spans="4:6">
      <c r="D11" t="s">
        <v>869</v>
      </c>
      <c r="E11">
        <v>10</v>
      </c>
      <c r="F11" s="36" t="s">
        <v>870</v>
      </c>
    </row>
    <row r="12" spans="4:6">
      <c r="D12" t="s">
        <v>871</v>
      </c>
      <c r="E12">
        <f>E10*E11</f>
        <v>5528</v>
      </c>
      <c r="F12" s="36" t="s">
        <v>868</v>
      </c>
    </row>
    <row r="17" spans="4:10">
      <c r="D17" s="38" t="s">
        <v>63</v>
      </c>
      <c r="E17" s="38" t="s">
        <v>64</v>
      </c>
      <c r="F17" s="39" t="s">
        <v>65</v>
      </c>
      <c r="G17" s="38" t="s">
        <v>66</v>
      </c>
      <c r="H17" s="38" t="s">
        <v>67</v>
      </c>
      <c r="I17" s="39" t="s">
        <v>68</v>
      </c>
      <c r="J17" s="38" t="s">
        <v>69</v>
      </c>
    </row>
    <row r="18" spans="4:10">
      <c r="D18" s="38" t="s">
        <v>70</v>
      </c>
      <c r="E18" s="38">
        <v>250</v>
      </c>
      <c r="F18" s="39">
        <v>500</v>
      </c>
      <c r="G18" s="38">
        <v>750</v>
      </c>
      <c r="H18" s="38">
        <v>900</v>
      </c>
      <c r="I18" s="39">
        <v>1200</v>
      </c>
      <c r="J18" s="38">
        <f>SUM(E18:I18)</f>
        <v>3600</v>
      </c>
    </row>
    <row r="19" spans="4:10">
      <c r="D19" s="38" t="s">
        <v>71</v>
      </c>
      <c r="E19" s="38">
        <v>300</v>
      </c>
      <c r="F19" s="39">
        <v>580</v>
      </c>
      <c r="G19" s="38">
        <v>850</v>
      </c>
      <c r="H19" s="38">
        <v>1000</v>
      </c>
      <c r="I19" s="39">
        <v>1300</v>
      </c>
      <c r="J19" s="38">
        <f>SUM(E19:I19)</f>
        <v>4030</v>
      </c>
    </row>
    <row r="20" spans="4:10">
      <c r="D20" s="38" t="s">
        <v>72</v>
      </c>
      <c r="E20" s="38">
        <v>200</v>
      </c>
      <c r="F20" s="39">
        <v>420</v>
      </c>
      <c r="G20" s="38">
        <v>650</v>
      </c>
      <c r="H20" s="38">
        <v>800</v>
      </c>
      <c r="I20" s="39">
        <v>1100</v>
      </c>
      <c r="J20" s="38">
        <f>SUM(E20:I20)</f>
        <v>3170</v>
      </c>
    </row>
    <row r="21" spans="5:9">
      <c r="E21">
        <f>SUM(E18:E20)</f>
        <v>750</v>
      </c>
      <c r="F21" s="36">
        <f>SUM(E18:F20)</f>
        <v>2250</v>
      </c>
      <c r="G21">
        <f>SUM(E18:G20)</f>
        <v>4500</v>
      </c>
      <c r="H21">
        <f>SUM(E18:H20)</f>
        <v>7200</v>
      </c>
      <c r="I21" s="36">
        <f>SUM(E18:I20)</f>
        <v>10800</v>
      </c>
    </row>
    <row r="22" spans="8:10">
      <c r="H22" t="s">
        <v>73</v>
      </c>
      <c r="I22" s="36">
        <f>SUM(E18:I20)</f>
        <v>10800</v>
      </c>
      <c r="J22" t="s">
        <v>74</v>
      </c>
    </row>
    <row r="23" spans="8:9">
      <c r="H23" t="s">
        <v>75</v>
      </c>
      <c r="I23" s="36">
        <f>SUM(52.8*3+100*3+100)*14</f>
        <v>7817.6</v>
      </c>
    </row>
    <row r="25" spans="2:6">
      <c r="B25" s="40" t="s">
        <v>872</v>
      </c>
      <c r="C25" s="40"/>
      <c r="D25" s="40"/>
      <c r="E25" s="40"/>
      <c r="F25" s="40"/>
    </row>
    <row r="26" spans="3:12">
      <c r="C26" s="41" t="s">
        <v>873</v>
      </c>
      <c r="D26" s="41" t="s">
        <v>874</v>
      </c>
      <c r="E26" s="41" t="s">
        <v>875</v>
      </c>
      <c r="F26" s="42" t="s">
        <v>876</v>
      </c>
      <c r="G26" s="43" t="s">
        <v>877</v>
      </c>
      <c r="H26" s="43" t="s">
        <v>878</v>
      </c>
      <c r="I26" s="49" t="s">
        <v>879</v>
      </c>
      <c r="J26" s="41" t="s">
        <v>880</v>
      </c>
      <c r="K26" s="49" t="s">
        <v>881</v>
      </c>
      <c r="L26" s="49" t="s">
        <v>882</v>
      </c>
    </row>
    <row r="27" ht="15" spans="3:12">
      <c r="C27" s="41">
        <v>0</v>
      </c>
      <c r="D27" s="41">
        <v>10</v>
      </c>
      <c r="E27" s="41">
        <f>H27/D27*2</f>
        <v>6</v>
      </c>
      <c r="F27" s="44">
        <v>100</v>
      </c>
      <c r="G27" s="43">
        <v>0.5</v>
      </c>
      <c r="H27" s="43">
        <v>30</v>
      </c>
      <c r="I27" s="41">
        <v>0</v>
      </c>
      <c r="J27" s="41">
        <v>0</v>
      </c>
      <c r="K27" s="41">
        <v>0</v>
      </c>
      <c r="L27" s="41">
        <v>0</v>
      </c>
    </row>
    <row r="28" ht="15" spans="3:12">
      <c r="C28" s="41">
        <v>1</v>
      </c>
      <c r="D28" s="41">
        <v>9</v>
      </c>
      <c r="E28" s="41">
        <v>8</v>
      </c>
      <c r="F28" s="44">
        <v>100</v>
      </c>
      <c r="G28" s="45">
        <v>1</v>
      </c>
      <c r="H28" s="45">
        <v>30</v>
      </c>
      <c r="I28" s="49">
        <f>H28/D27*G28*2</f>
        <v>6</v>
      </c>
      <c r="J28" s="41">
        <f>I28*H6</f>
        <v>2880</v>
      </c>
      <c r="K28" s="41">
        <f>H28/D28*G27*2</f>
        <v>3.33333333333333</v>
      </c>
      <c r="L28" s="41">
        <f>K28*H6</f>
        <v>1600</v>
      </c>
    </row>
    <row r="29" ht="15" spans="3:12">
      <c r="C29" s="41">
        <v>2</v>
      </c>
      <c r="D29" s="41">
        <v>8</v>
      </c>
      <c r="E29" s="41">
        <v>8</v>
      </c>
      <c r="F29" s="44">
        <v>100</v>
      </c>
      <c r="G29" s="43">
        <v>2</v>
      </c>
      <c r="H29" s="43">
        <v>30</v>
      </c>
      <c r="I29" s="49">
        <f>H29/D27*G29*2</f>
        <v>12</v>
      </c>
      <c r="J29" s="41">
        <f>I29*H6</f>
        <v>5760</v>
      </c>
      <c r="K29" s="41">
        <f>H29/D29*G27*2</f>
        <v>3.75</v>
      </c>
      <c r="L29" s="41">
        <f>K29*H6</f>
        <v>1800</v>
      </c>
    </row>
    <row r="30" ht="15" spans="3:12">
      <c r="C30" s="41">
        <v>3</v>
      </c>
      <c r="D30" s="41">
        <v>7</v>
      </c>
      <c r="E30" s="41">
        <v>10</v>
      </c>
      <c r="F30" s="44">
        <v>100</v>
      </c>
      <c r="G30" s="45">
        <v>3</v>
      </c>
      <c r="H30" s="45">
        <v>30</v>
      </c>
      <c r="I30" s="49">
        <f>H30/D27*G30*2</f>
        <v>18</v>
      </c>
      <c r="J30" s="41">
        <f>I30*H6</f>
        <v>8640</v>
      </c>
      <c r="K30" s="41">
        <f>H30/D30*G27*2</f>
        <v>4.28571428571429</v>
      </c>
      <c r="L30" s="41">
        <f>K30*H6</f>
        <v>2057.14285714286</v>
      </c>
    </row>
    <row r="31" ht="15" spans="3:12">
      <c r="C31" s="41">
        <v>4</v>
      </c>
      <c r="D31" s="41">
        <v>6</v>
      </c>
      <c r="E31" s="41">
        <f t="shared" ref="E31:E32" si="0">H31/D31*2</f>
        <v>10</v>
      </c>
      <c r="F31" s="44">
        <v>100</v>
      </c>
      <c r="G31" s="43">
        <v>4</v>
      </c>
      <c r="H31" s="43">
        <v>30</v>
      </c>
      <c r="I31" s="49">
        <f>H31/D27*G31*2</f>
        <v>24</v>
      </c>
      <c r="J31" s="41">
        <f>I31*H6</f>
        <v>11520</v>
      </c>
      <c r="K31" s="41">
        <f>H31/D31*G27*2</f>
        <v>5</v>
      </c>
      <c r="L31" s="41">
        <f>K31*H6</f>
        <v>2400</v>
      </c>
    </row>
    <row r="32" ht="15" spans="3:12">
      <c r="C32" s="41">
        <v>5</v>
      </c>
      <c r="D32" s="41">
        <v>5</v>
      </c>
      <c r="E32" s="41">
        <f t="shared" si="0"/>
        <v>12</v>
      </c>
      <c r="F32" s="44">
        <v>100</v>
      </c>
      <c r="G32" s="45">
        <v>5</v>
      </c>
      <c r="H32" s="45">
        <v>30</v>
      </c>
      <c r="I32" s="49">
        <f>H32/D27*G32*2</f>
        <v>30</v>
      </c>
      <c r="J32" s="41">
        <f>I32*H6</f>
        <v>14400</v>
      </c>
      <c r="K32" s="41">
        <f>H32/D32*G27*2</f>
        <v>6</v>
      </c>
      <c r="L32" s="41">
        <f>K32*H6</f>
        <v>2880</v>
      </c>
    </row>
    <row r="34" spans="7:9">
      <c r="G34" t="s">
        <v>883</v>
      </c>
      <c r="H34">
        <v>5</v>
      </c>
      <c r="I34" s="36" t="s">
        <v>864</v>
      </c>
    </row>
    <row r="35" spans="7:9">
      <c r="G35" t="s">
        <v>884</v>
      </c>
      <c r="H35">
        <v>4</v>
      </c>
      <c r="I35" s="36" t="s">
        <v>864</v>
      </c>
    </row>
    <row r="36" spans="7:9">
      <c r="G36" t="s">
        <v>885</v>
      </c>
      <c r="H36">
        <v>20</v>
      </c>
      <c r="I36" s="36" t="s">
        <v>886</v>
      </c>
    </row>
    <row r="37" spans="7:8">
      <c r="G37" s="46" t="s">
        <v>887</v>
      </c>
      <c r="H37" s="37">
        <v>100</v>
      </c>
    </row>
    <row r="38" spans="7:8">
      <c r="G38" s="46" t="s">
        <v>888</v>
      </c>
      <c r="H38">
        <v>5</v>
      </c>
    </row>
    <row r="39" spans="7:8">
      <c r="G39" s="46" t="s">
        <v>889</v>
      </c>
      <c r="H39">
        <v>30</v>
      </c>
    </row>
    <row r="40" spans="7:8">
      <c r="G40" s="47" t="s">
        <v>890</v>
      </c>
      <c r="H40" s="37">
        <v>19</v>
      </c>
    </row>
    <row r="41" spans="7:8">
      <c r="G41" s="47" t="s">
        <v>891</v>
      </c>
      <c r="H41" s="37">
        <f>H40*H37</f>
        <v>1900</v>
      </c>
    </row>
    <row r="42" spans="2:2">
      <c r="B42" t="s">
        <v>892</v>
      </c>
    </row>
    <row r="43" ht="27" spans="3:12">
      <c r="C43" s="41" t="s">
        <v>893</v>
      </c>
      <c r="D43" s="41" t="s">
        <v>894</v>
      </c>
      <c r="E43" s="41" t="s">
        <v>895</v>
      </c>
      <c r="F43"/>
      <c r="G43" s="48" t="s">
        <v>896</v>
      </c>
      <c r="H43" s="49" t="s">
        <v>897</v>
      </c>
      <c r="I43" s="41" t="s">
        <v>898</v>
      </c>
      <c r="J43" s="49" t="s">
        <v>899</v>
      </c>
      <c r="K43" s="49" t="s">
        <v>900</v>
      </c>
      <c r="L43" s="38" t="s">
        <v>901</v>
      </c>
    </row>
    <row r="44" spans="2:12">
      <c r="B44" s="37" t="s">
        <v>902</v>
      </c>
      <c r="C44" s="27">
        <v>0</v>
      </c>
      <c r="D44" s="27">
        <f>SUM(L73+K81+J89+J97+K106+K114)/6</f>
        <v>45.6666666666667</v>
      </c>
      <c r="E44" s="27">
        <f>D44*15</f>
        <v>685</v>
      </c>
      <c r="F44"/>
      <c r="G44" s="27">
        <f t="shared" ref="G44:G49" si="1">H27/D27*G27*2</f>
        <v>3</v>
      </c>
      <c r="H44" s="50">
        <f>G44*H6</f>
        <v>1440</v>
      </c>
      <c r="I44" s="27">
        <f>H37*H40+J27</f>
        <v>1900</v>
      </c>
      <c r="J44" s="27">
        <f>H37*H40+L27</f>
        <v>1900</v>
      </c>
      <c r="K44" s="27">
        <f>H37*H40+H44</f>
        <v>3340</v>
      </c>
      <c r="L44" s="38"/>
    </row>
    <row r="45" spans="3:13">
      <c r="C45" s="41">
        <v>1</v>
      </c>
      <c r="D45" s="41">
        <f t="shared" ref="D45:D49" si="2">SUM(L74+K82+J90+J98+K107+K115)/6</f>
        <v>97.7777777777778</v>
      </c>
      <c r="E45" s="41">
        <f t="shared" ref="E45:E49" si="3">D45*15</f>
        <v>1466.66666666667</v>
      </c>
      <c r="F45"/>
      <c r="G45" s="42">
        <f t="shared" si="1"/>
        <v>6.66666666666667</v>
      </c>
      <c r="H45" s="49">
        <f>G45*H6</f>
        <v>3200</v>
      </c>
      <c r="I45" s="41">
        <f>H37*H40+J28</f>
        <v>4780</v>
      </c>
      <c r="J45" s="53">
        <f>H37*H40+L28</f>
        <v>3500</v>
      </c>
      <c r="K45" s="41">
        <f>H37*H40+H45</f>
        <v>5100</v>
      </c>
      <c r="L45" s="38">
        <f>H41+J28</f>
        <v>4780</v>
      </c>
      <c r="M45" s="41" t="s">
        <v>903</v>
      </c>
    </row>
    <row r="46" spans="3:13">
      <c r="C46" s="41">
        <v>2</v>
      </c>
      <c r="D46" s="41">
        <f t="shared" si="2"/>
        <v>235</v>
      </c>
      <c r="E46" s="41">
        <f t="shared" si="3"/>
        <v>3525</v>
      </c>
      <c r="F46"/>
      <c r="G46" s="42">
        <f t="shared" si="1"/>
        <v>15</v>
      </c>
      <c r="H46" s="49">
        <f>G46*H6</f>
        <v>7200</v>
      </c>
      <c r="I46" s="41">
        <f>H37*H40+J29</f>
        <v>7660</v>
      </c>
      <c r="J46" s="53">
        <f>H37*H40+L29</f>
        <v>3700</v>
      </c>
      <c r="K46" s="41">
        <f>H37*H40+H46</f>
        <v>9100</v>
      </c>
      <c r="L46" s="38">
        <f>H28/D29*G28*2*H6+H37*H40</f>
        <v>5500</v>
      </c>
      <c r="M46" s="41" t="s">
        <v>904</v>
      </c>
    </row>
    <row r="47" spans="3:13">
      <c r="C47" s="41">
        <v>3</v>
      </c>
      <c r="D47" s="41">
        <f t="shared" si="2"/>
        <v>405.238095238095</v>
      </c>
      <c r="E47" s="41">
        <f t="shared" si="3"/>
        <v>6078.57142857143</v>
      </c>
      <c r="F47"/>
      <c r="G47" s="42">
        <f t="shared" si="1"/>
        <v>25.7142857142857</v>
      </c>
      <c r="H47" s="49">
        <f>G47*H6</f>
        <v>12342.8571428571</v>
      </c>
      <c r="I47" s="41">
        <f>H37*H40+J30</f>
        <v>10540</v>
      </c>
      <c r="J47" s="53">
        <f>H37*H40+L30</f>
        <v>3957.14285714286</v>
      </c>
      <c r="K47" s="41">
        <f>H37*H40+H47</f>
        <v>14242.8571428571</v>
      </c>
      <c r="L47" s="38">
        <f>H30/D30*G29*2*H6+H37*H40</f>
        <v>10128.5714285714</v>
      </c>
      <c r="M47" s="41" t="s">
        <v>905</v>
      </c>
    </row>
    <row r="48" spans="3:13">
      <c r="C48" s="41">
        <v>4</v>
      </c>
      <c r="D48" s="41">
        <f t="shared" si="2"/>
        <v>630</v>
      </c>
      <c r="E48" s="41">
        <f t="shared" si="3"/>
        <v>9450</v>
      </c>
      <c r="F48"/>
      <c r="G48" s="42">
        <f t="shared" si="1"/>
        <v>40</v>
      </c>
      <c r="H48" s="49">
        <f>G48*H6</f>
        <v>19200</v>
      </c>
      <c r="I48" s="41">
        <f>H37*H40+J31</f>
        <v>13420</v>
      </c>
      <c r="J48" s="53">
        <f>H37*H40+L31</f>
        <v>4300</v>
      </c>
      <c r="K48" s="41">
        <f>H37*H40+H48</f>
        <v>21100</v>
      </c>
      <c r="L48" s="38">
        <f>H31/D31*G30*2*H6+H37*H40</f>
        <v>16300</v>
      </c>
      <c r="M48" s="41" t="s">
        <v>906</v>
      </c>
    </row>
    <row r="49" spans="3:13">
      <c r="C49" s="41">
        <v>5</v>
      </c>
      <c r="D49" s="41">
        <f t="shared" si="2"/>
        <v>980</v>
      </c>
      <c r="E49" s="41">
        <f t="shared" si="3"/>
        <v>14700</v>
      </c>
      <c r="F49"/>
      <c r="G49" s="42">
        <f t="shared" si="1"/>
        <v>60</v>
      </c>
      <c r="H49" s="49">
        <f>G49*H6</f>
        <v>28800</v>
      </c>
      <c r="I49" s="41">
        <f>H37*H40+J32</f>
        <v>16300</v>
      </c>
      <c r="J49" s="53">
        <f>H37*H40+L32</f>
        <v>4780</v>
      </c>
      <c r="K49" s="41">
        <f>H37*H40+H49</f>
        <v>30700</v>
      </c>
      <c r="L49" s="38">
        <f>H32/D32*G31*2*H6+H37*H40</f>
        <v>24940</v>
      </c>
      <c r="M49" s="41" t="s">
        <v>907</v>
      </c>
    </row>
    <row r="51" spans="6:11">
      <c r="F51"/>
      <c r="I51"/>
      <c r="K51">
        <f>400*10+150*14+50*7+50*9+220*9+400*9+100*10+250*10+410*10+170*12</f>
        <v>22120</v>
      </c>
    </row>
    <row r="53" spans="3:3">
      <c r="C53" s="40" t="s">
        <v>908</v>
      </c>
    </row>
    <row r="54" spans="2:12">
      <c r="B54" t="s">
        <v>909</v>
      </c>
      <c r="D54" t="s">
        <v>910</v>
      </c>
      <c r="E54" t="s">
        <v>911</v>
      </c>
      <c r="F54" s="36" t="s">
        <v>912</v>
      </c>
      <c r="G54" t="s">
        <v>913</v>
      </c>
      <c r="H54" t="s">
        <v>914</v>
      </c>
      <c r="I54" s="36" t="s">
        <v>915</v>
      </c>
      <c r="J54" t="s">
        <v>916</v>
      </c>
      <c r="K54" t="s">
        <v>917</v>
      </c>
      <c r="L54" t="s">
        <v>918</v>
      </c>
    </row>
    <row r="55" spans="2:12">
      <c r="B55">
        <f>E55*10</f>
        <v>100</v>
      </c>
      <c r="C55" t="s">
        <v>902</v>
      </c>
      <c r="D55">
        <v>0</v>
      </c>
      <c r="E55">
        <v>10</v>
      </c>
      <c r="F55" s="36">
        <v>10</v>
      </c>
      <c r="G55">
        <v>0</v>
      </c>
      <c r="H55">
        <v>0</v>
      </c>
      <c r="I55" s="54">
        <f>E44+K44</f>
        <v>4025</v>
      </c>
      <c r="J55">
        <v>4020</v>
      </c>
      <c r="K55">
        <f>J55/E55</f>
        <v>402</v>
      </c>
      <c r="L55">
        <v>402</v>
      </c>
    </row>
    <row r="56" spans="2:12">
      <c r="B56">
        <f t="shared" ref="B56:B65" si="4">E56*10</f>
        <v>240</v>
      </c>
      <c r="C56" s="51">
        <v>1</v>
      </c>
      <c r="D56">
        <v>110</v>
      </c>
      <c r="E56">
        <f>E55+D3+D3</f>
        <v>24</v>
      </c>
      <c r="F56" s="36">
        <v>10</v>
      </c>
      <c r="G56">
        <f>E18+E19</f>
        <v>550</v>
      </c>
      <c r="H56">
        <f>G56/E10</f>
        <v>0.99493487698987</v>
      </c>
      <c r="I56" s="54">
        <f>E45+L45</f>
        <v>6246.66666666667</v>
      </c>
      <c r="J56">
        <v>6240</v>
      </c>
      <c r="K56">
        <f>(J56-J55)/(E56-E55)</f>
        <v>158.571428571429</v>
      </c>
      <c r="L56">
        <v>159</v>
      </c>
    </row>
    <row r="57" spans="2:12">
      <c r="B57">
        <f t="shared" si="4"/>
        <v>310</v>
      </c>
      <c r="C57" s="51">
        <v>2</v>
      </c>
      <c r="D57">
        <v>111</v>
      </c>
      <c r="E57">
        <f>E56+D3</f>
        <v>31</v>
      </c>
      <c r="F57" s="36">
        <v>10</v>
      </c>
      <c r="G57">
        <f>G56+E20</f>
        <v>750</v>
      </c>
      <c r="H57">
        <f>G57/E10</f>
        <v>1.35672937771346</v>
      </c>
      <c r="I57" s="54">
        <f>E45+K45</f>
        <v>6566.66666666667</v>
      </c>
      <c r="J57">
        <v>6560</v>
      </c>
      <c r="K57">
        <f>(J57-J56)/(E57-E56)</f>
        <v>45.7142857142857</v>
      </c>
      <c r="L57">
        <v>50</v>
      </c>
    </row>
    <row r="58" spans="2:12">
      <c r="B58">
        <f t="shared" si="4"/>
        <v>400</v>
      </c>
      <c r="C58" s="51">
        <v>3</v>
      </c>
      <c r="D58">
        <v>112</v>
      </c>
      <c r="E58">
        <f>E57+E3</f>
        <v>40</v>
      </c>
      <c r="F58" s="36">
        <v>10</v>
      </c>
      <c r="G58">
        <f>G57+F19</f>
        <v>1330</v>
      </c>
      <c r="H58">
        <f>G58/E10</f>
        <v>2.40593342981187</v>
      </c>
      <c r="I58" s="54">
        <f>E45+L46</f>
        <v>6966.66666666667</v>
      </c>
      <c r="J58">
        <v>6960</v>
      </c>
      <c r="K58">
        <f>(J58-J57)/(E58-E57)</f>
        <v>44.4444444444444</v>
      </c>
      <c r="L58">
        <v>50</v>
      </c>
    </row>
    <row r="59" spans="2:12">
      <c r="B59">
        <f t="shared" si="4"/>
        <v>490</v>
      </c>
      <c r="C59" s="51">
        <v>4</v>
      </c>
      <c r="D59">
        <v>122</v>
      </c>
      <c r="E59">
        <f>E58+E3</f>
        <v>49</v>
      </c>
      <c r="F59" s="36">
        <v>10</v>
      </c>
      <c r="G59">
        <f>G58+F18</f>
        <v>1830</v>
      </c>
      <c r="H59">
        <f>G59/E10</f>
        <v>3.31041968162084</v>
      </c>
      <c r="I59" s="54">
        <f>L46+E46</f>
        <v>9025</v>
      </c>
      <c r="J59">
        <v>9020</v>
      </c>
      <c r="K59">
        <f>(J59-J58)/(E59-E58)</f>
        <v>228.888888888889</v>
      </c>
      <c r="L59">
        <v>220</v>
      </c>
    </row>
    <row r="60" spans="2:12">
      <c r="B60">
        <f t="shared" si="4"/>
        <v>580</v>
      </c>
      <c r="C60" s="51">
        <v>5</v>
      </c>
      <c r="D60">
        <v>222</v>
      </c>
      <c r="E60">
        <f>E59+E3</f>
        <v>58</v>
      </c>
      <c r="F60" s="36">
        <v>10</v>
      </c>
      <c r="G60">
        <f>G59+F20</f>
        <v>2250</v>
      </c>
      <c r="H60">
        <f>G60/E10</f>
        <v>4.07018813314038</v>
      </c>
      <c r="I60" s="54">
        <f>E46+K46</f>
        <v>12625</v>
      </c>
      <c r="J60">
        <v>12620</v>
      </c>
      <c r="K60">
        <f>(J60-J59)/(E60-E59)</f>
        <v>400</v>
      </c>
      <c r="L60">
        <v>400</v>
      </c>
    </row>
    <row r="61" spans="2:10">
      <c r="B61">
        <f t="shared" si="4"/>
        <v>580</v>
      </c>
      <c r="C61" s="51">
        <v>6</v>
      </c>
      <c r="D61">
        <v>222</v>
      </c>
      <c r="E61">
        <f>E60</f>
        <v>58</v>
      </c>
      <c r="F61" s="36">
        <v>10</v>
      </c>
      <c r="G61">
        <f>G60</f>
        <v>2250</v>
      </c>
      <c r="H61">
        <f>G61/E10</f>
        <v>4.07018813314038</v>
      </c>
      <c r="I61" s="54">
        <f>E46+K46</f>
        <v>12625</v>
      </c>
      <c r="J61">
        <v>12620</v>
      </c>
    </row>
    <row r="62" spans="2:12">
      <c r="B62">
        <f t="shared" si="4"/>
        <v>680</v>
      </c>
      <c r="C62" s="51">
        <v>7</v>
      </c>
      <c r="D62">
        <v>223</v>
      </c>
      <c r="E62">
        <f>E61+F3</f>
        <v>68</v>
      </c>
      <c r="F62" s="36">
        <v>10</v>
      </c>
      <c r="G62">
        <f>G61+G19</f>
        <v>3100</v>
      </c>
      <c r="H62">
        <f>G62/E10</f>
        <v>5.60781476121563</v>
      </c>
      <c r="I62" s="54">
        <f>E46+L47</f>
        <v>13653.5714285714</v>
      </c>
      <c r="J62">
        <v>13650</v>
      </c>
      <c r="K62">
        <f>(J62-J61)/(E62-E61)</f>
        <v>103</v>
      </c>
      <c r="L62">
        <v>100</v>
      </c>
    </row>
    <row r="63" spans="2:12">
      <c r="B63">
        <f t="shared" si="4"/>
        <v>780</v>
      </c>
      <c r="C63" s="51">
        <v>8</v>
      </c>
      <c r="D63">
        <v>233</v>
      </c>
      <c r="E63">
        <f>E62+F3</f>
        <v>78</v>
      </c>
      <c r="F63" s="36">
        <v>10</v>
      </c>
      <c r="G63">
        <f>G62+G18</f>
        <v>3850</v>
      </c>
      <c r="H63">
        <f>G63/E10</f>
        <v>6.96454413892909</v>
      </c>
      <c r="I63" s="54">
        <f>E47+L47</f>
        <v>16207.1428571429</v>
      </c>
      <c r="J63">
        <v>16200</v>
      </c>
      <c r="K63">
        <f>(J63-J62)/(E63-E62)</f>
        <v>255</v>
      </c>
      <c r="L63">
        <v>250</v>
      </c>
    </row>
    <row r="64" spans="2:12">
      <c r="B64">
        <f t="shared" si="4"/>
        <v>880</v>
      </c>
      <c r="C64" s="51">
        <v>9</v>
      </c>
      <c r="D64">
        <v>333</v>
      </c>
      <c r="E64">
        <f>E63+F3</f>
        <v>88</v>
      </c>
      <c r="F64" s="36">
        <v>10</v>
      </c>
      <c r="G64">
        <f>G63+G20</f>
        <v>4500</v>
      </c>
      <c r="H64">
        <f>G64/E10</f>
        <v>8.14037626628075</v>
      </c>
      <c r="I64" s="54">
        <f>E47+K47</f>
        <v>20321.4285714286</v>
      </c>
      <c r="J64">
        <v>20320</v>
      </c>
      <c r="K64">
        <f>(J64-J63)/(E64-E63)</f>
        <v>412</v>
      </c>
      <c r="L64">
        <v>410</v>
      </c>
    </row>
    <row r="65" spans="1:12">
      <c r="A65" s="55" t="s">
        <v>919</v>
      </c>
      <c r="B65" s="56">
        <f t="shared" si="4"/>
        <v>1000</v>
      </c>
      <c r="C65" s="57">
        <v>10</v>
      </c>
      <c r="D65" s="56">
        <v>334</v>
      </c>
      <c r="E65" s="56">
        <f>E64+G3</f>
        <v>100</v>
      </c>
      <c r="F65" s="58">
        <v>10</v>
      </c>
      <c r="G65" s="56">
        <f>G64+H19</f>
        <v>5500</v>
      </c>
      <c r="H65" s="56">
        <f>G65/E10</f>
        <v>9.9493487698987</v>
      </c>
      <c r="I65" s="92">
        <f>E47+L48</f>
        <v>22378.5714285714</v>
      </c>
      <c r="J65" s="56">
        <v>22370</v>
      </c>
      <c r="K65">
        <f>(J65-J64)/(E65-E64)</f>
        <v>170.833333333333</v>
      </c>
      <c r="L65">
        <v>170</v>
      </c>
    </row>
    <row r="66" spans="3:10">
      <c r="C66" s="51">
        <v>11</v>
      </c>
      <c r="D66">
        <v>334</v>
      </c>
      <c r="E66">
        <f>E65</f>
        <v>100</v>
      </c>
      <c r="F66" s="36">
        <v>10</v>
      </c>
      <c r="G66">
        <f>G65</f>
        <v>5500</v>
      </c>
      <c r="H66">
        <f>G66/E10</f>
        <v>9.9493487698987</v>
      </c>
      <c r="I66" s="54">
        <f>E47+L48</f>
        <v>22378.5714285714</v>
      </c>
      <c r="J66">
        <v>22370</v>
      </c>
    </row>
    <row r="67" spans="3:12">
      <c r="C67" s="51">
        <v>12</v>
      </c>
      <c r="D67">
        <v>344</v>
      </c>
      <c r="E67">
        <f>E66+G3</f>
        <v>112</v>
      </c>
      <c r="F67" s="36">
        <v>10</v>
      </c>
      <c r="G67">
        <f>G66+H18</f>
        <v>6400</v>
      </c>
      <c r="H67">
        <f>G67/E10</f>
        <v>11.5774240231548</v>
      </c>
      <c r="I67" s="54">
        <f>E48+L48</f>
        <v>25750</v>
      </c>
      <c r="J67">
        <v>25750</v>
      </c>
      <c r="K67">
        <f>(J67-J66)/(E67-E66)</f>
        <v>281.666666666667</v>
      </c>
      <c r="L67">
        <v>280</v>
      </c>
    </row>
    <row r="68" spans="3:12">
      <c r="C68" s="51">
        <v>13</v>
      </c>
      <c r="D68">
        <v>444</v>
      </c>
      <c r="E68">
        <f>E67+G3</f>
        <v>124</v>
      </c>
      <c r="F68" s="36">
        <v>10</v>
      </c>
      <c r="G68">
        <f>G67+H20</f>
        <v>7200</v>
      </c>
      <c r="H68">
        <f>G68/E10</f>
        <v>13.0246020260492</v>
      </c>
      <c r="I68" s="54">
        <f>E48+K48</f>
        <v>30550</v>
      </c>
      <c r="J68">
        <v>30550</v>
      </c>
      <c r="K68">
        <f>(J68-J67)/(E68-E67)</f>
        <v>400</v>
      </c>
      <c r="L68">
        <v>400</v>
      </c>
    </row>
    <row r="69" spans="3:10">
      <c r="C69" s="51">
        <v>14</v>
      </c>
      <c r="D69">
        <v>444</v>
      </c>
      <c r="E69">
        <f>E68</f>
        <v>124</v>
      </c>
      <c r="F69" s="36">
        <v>10</v>
      </c>
      <c r="G69">
        <f>G68</f>
        <v>7200</v>
      </c>
      <c r="H69">
        <f>G69/E10</f>
        <v>13.0246020260492</v>
      </c>
      <c r="I69" s="54">
        <f>E48+K48</f>
        <v>30550</v>
      </c>
      <c r="J69">
        <v>30550</v>
      </c>
    </row>
    <row r="70" spans="4:12">
      <c r="D70">
        <v>445</v>
      </c>
      <c r="E70">
        <f>E69+H3</f>
        <v>139</v>
      </c>
      <c r="F70"/>
      <c r="G70">
        <f>G69+I19</f>
        <v>8500</v>
      </c>
      <c r="I70">
        <f>L49+E48</f>
        <v>34390</v>
      </c>
      <c r="J70">
        <v>34390</v>
      </c>
      <c r="K70">
        <f>(J70-J69)/(E70-E69)</f>
        <v>256</v>
      </c>
      <c r="L70">
        <v>250</v>
      </c>
    </row>
    <row r="72" ht="15" spans="3:12">
      <c r="C72" s="59" t="s">
        <v>332</v>
      </c>
      <c r="D72" s="59" t="s">
        <v>333</v>
      </c>
      <c r="E72" s="59" t="s">
        <v>126</v>
      </c>
      <c r="F72" s="60" t="s">
        <v>334</v>
      </c>
      <c r="G72" s="53" t="s">
        <v>335</v>
      </c>
      <c r="H72" s="53" t="s">
        <v>336</v>
      </c>
      <c r="I72" s="93" t="s">
        <v>337</v>
      </c>
      <c r="J72" s="94" t="s">
        <v>128</v>
      </c>
      <c r="K72" s="41" t="s">
        <v>920</v>
      </c>
      <c r="L72" s="41" t="s">
        <v>921</v>
      </c>
    </row>
    <row r="73" spans="3:12">
      <c r="C73" s="61" t="s">
        <v>338</v>
      </c>
      <c r="D73" s="62" t="s">
        <v>339</v>
      </c>
      <c r="E73" s="62" t="s">
        <v>340</v>
      </c>
      <c r="F73" s="63" t="s">
        <v>341</v>
      </c>
      <c r="G73" s="53">
        <v>2</v>
      </c>
      <c r="H73" s="53">
        <v>0</v>
      </c>
      <c r="I73" s="95" t="s">
        <v>16</v>
      </c>
      <c r="J73" s="96" t="s">
        <v>343</v>
      </c>
      <c r="K73" s="41">
        <f t="shared" ref="K73:K78" si="5">G27*G73</f>
        <v>1</v>
      </c>
      <c r="L73" s="41">
        <f t="shared" ref="L73:L78" si="6">K73*H27</f>
        <v>30</v>
      </c>
    </row>
    <row r="74" spans="3:12">
      <c r="C74" s="61" t="s">
        <v>344</v>
      </c>
      <c r="D74" s="64"/>
      <c r="E74" s="64"/>
      <c r="F74" s="65"/>
      <c r="G74" s="53">
        <v>2</v>
      </c>
      <c r="H74" s="53">
        <v>1</v>
      </c>
      <c r="I74" s="97"/>
      <c r="J74" s="98"/>
      <c r="K74" s="41">
        <f t="shared" si="5"/>
        <v>2</v>
      </c>
      <c r="L74" s="41">
        <f t="shared" si="6"/>
        <v>60</v>
      </c>
    </row>
    <row r="75" spans="3:12">
      <c r="C75" s="61" t="s">
        <v>345</v>
      </c>
      <c r="D75" s="64"/>
      <c r="E75" s="64"/>
      <c r="F75" s="65"/>
      <c r="G75" s="53">
        <v>4</v>
      </c>
      <c r="H75" s="53">
        <v>2</v>
      </c>
      <c r="I75" s="97"/>
      <c r="J75" s="98"/>
      <c r="K75" s="41">
        <f t="shared" si="5"/>
        <v>8</v>
      </c>
      <c r="L75" s="41">
        <f t="shared" si="6"/>
        <v>240</v>
      </c>
    </row>
    <row r="76" spans="3:12">
      <c r="C76" s="61" t="s">
        <v>346</v>
      </c>
      <c r="D76" s="64"/>
      <c r="E76" s="64"/>
      <c r="F76" s="65"/>
      <c r="G76" s="53">
        <v>6</v>
      </c>
      <c r="H76" s="53">
        <v>3</v>
      </c>
      <c r="I76" s="97"/>
      <c r="J76" s="98"/>
      <c r="K76" s="41">
        <f t="shared" si="5"/>
        <v>18</v>
      </c>
      <c r="L76" s="41">
        <f t="shared" si="6"/>
        <v>540</v>
      </c>
    </row>
    <row r="77" spans="3:12">
      <c r="C77" s="61" t="s">
        <v>347</v>
      </c>
      <c r="D77" s="64"/>
      <c r="E77" s="64"/>
      <c r="F77" s="65"/>
      <c r="G77" s="53">
        <v>6</v>
      </c>
      <c r="H77" s="53">
        <v>4</v>
      </c>
      <c r="I77" s="97"/>
      <c r="J77" s="98"/>
      <c r="K77" s="41">
        <f t="shared" si="5"/>
        <v>24</v>
      </c>
      <c r="L77" s="41">
        <f t="shared" si="6"/>
        <v>720</v>
      </c>
    </row>
    <row r="78" spans="3:12">
      <c r="C78" s="61" t="s">
        <v>348</v>
      </c>
      <c r="D78" s="66"/>
      <c r="E78" s="66"/>
      <c r="F78" s="67"/>
      <c r="G78" s="53">
        <v>8</v>
      </c>
      <c r="H78" s="53">
        <v>5</v>
      </c>
      <c r="I78" s="99"/>
      <c r="J78" s="100"/>
      <c r="K78" s="41">
        <f t="shared" si="5"/>
        <v>40</v>
      </c>
      <c r="L78" s="41">
        <f t="shared" si="6"/>
        <v>1200</v>
      </c>
    </row>
    <row r="80" ht="15" spans="3:11">
      <c r="C80" s="59" t="s">
        <v>332</v>
      </c>
      <c r="D80" s="59" t="s">
        <v>333</v>
      </c>
      <c r="E80" s="59" t="s">
        <v>126</v>
      </c>
      <c r="F80" s="60" t="s">
        <v>349</v>
      </c>
      <c r="G80" s="41" t="s">
        <v>350</v>
      </c>
      <c r="H80" s="41" t="s">
        <v>337</v>
      </c>
      <c r="I80" s="93" t="s">
        <v>128</v>
      </c>
      <c r="J80" s="53" t="s">
        <v>920</v>
      </c>
      <c r="K80" s="53" t="s">
        <v>921</v>
      </c>
    </row>
    <row r="81" ht="15" spans="3:11">
      <c r="C81" s="44" t="s">
        <v>351</v>
      </c>
      <c r="D81" s="62" t="s">
        <v>339</v>
      </c>
      <c r="E81" s="68" t="s">
        <v>352</v>
      </c>
      <c r="F81" s="69" t="s">
        <v>353</v>
      </c>
      <c r="G81" s="41">
        <v>1</v>
      </c>
      <c r="H81" s="41" t="s">
        <v>16</v>
      </c>
      <c r="I81" s="69" t="s">
        <v>354</v>
      </c>
      <c r="J81" s="53">
        <f>G81*2</f>
        <v>2</v>
      </c>
      <c r="K81" s="53">
        <f t="shared" ref="K81:K86" si="7">J81*H27</f>
        <v>60</v>
      </c>
    </row>
    <row r="82" ht="15" spans="3:11">
      <c r="C82" s="44" t="s">
        <v>355</v>
      </c>
      <c r="D82" s="64"/>
      <c r="E82" s="70"/>
      <c r="F82" s="71"/>
      <c r="G82" s="41">
        <v>2</v>
      </c>
      <c r="H82" s="41"/>
      <c r="I82" s="71"/>
      <c r="J82" s="53">
        <f t="shared" ref="J82:J86" si="8">G82*2</f>
        <v>4</v>
      </c>
      <c r="K82" s="53">
        <f t="shared" si="7"/>
        <v>120</v>
      </c>
    </row>
    <row r="83" ht="15" spans="3:11">
      <c r="C83" s="44" t="s">
        <v>356</v>
      </c>
      <c r="D83" s="64"/>
      <c r="E83" s="70"/>
      <c r="F83" s="71"/>
      <c r="G83" s="41">
        <v>4</v>
      </c>
      <c r="H83" s="41"/>
      <c r="I83" s="71"/>
      <c r="J83" s="53">
        <f t="shared" si="8"/>
        <v>8</v>
      </c>
      <c r="K83" s="53">
        <f t="shared" si="7"/>
        <v>240</v>
      </c>
    </row>
    <row r="84" ht="15" spans="3:11">
      <c r="C84" s="44" t="s">
        <v>357</v>
      </c>
      <c r="D84" s="64"/>
      <c r="E84" s="70"/>
      <c r="F84" s="71"/>
      <c r="G84" s="41">
        <v>6</v>
      </c>
      <c r="H84" s="41"/>
      <c r="I84" s="71"/>
      <c r="J84" s="53">
        <f t="shared" si="8"/>
        <v>12</v>
      </c>
      <c r="K84" s="53">
        <f t="shared" si="7"/>
        <v>360</v>
      </c>
    </row>
    <row r="85" ht="15" spans="3:11">
      <c r="C85" s="44" t="s">
        <v>358</v>
      </c>
      <c r="D85" s="64"/>
      <c r="E85" s="70"/>
      <c r="F85" s="71"/>
      <c r="G85" s="41">
        <v>8</v>
      </c>
      <c r="H85" s="41"/>
      <c r="I85" s="71"/>
      <c r="J85" s="53">
        <f t="shared" si="8"/>
        <v>16</v>
      </c>
      <c r="K85" s="53">
        <f t="shared" si="7"/>
        <v>480</v>
      </c>
    </row>
    <row r="86" ht="15" spans="3:11">
      <c r="C86" s="44" t="s">
        <v>359</v>
      </c>
      <c r="D86" s="66"/>
      <c r="E86" s="72"/>
      <c r="F86" s="73"/>
      <c r="G86" s="41">
        <v>10</v>
      </c>
      <c r="H86" s="41"/>
      <c r="I86" s="73"/>
      <c r="J86" s="53">
        <f t="shared" si="8"/>
        <v>20</v>
      </c>
      <c r="K86" s="53">
        <f t="shared" si="7"/>
        <v>600</v>
      </c>
    </row>
    <row r="87" ht="16.5" spans="3:11">
      <c r="C87" s="74"/>
      <c r="D87" s="74"/>
      <c r="E87" s="74"/>
      <c r="F87" s="75"/>
      <c r="G87" s="74"/>
      <c r="H87" s="74"/>
      <c r="I87" s="75"/>
      <c r="J87" s="74"/>
      <c r="K87" s="74"/>
    </row>
    <row r="88" ht="15" spans="3:10">
      <c r="C88" s="59" t="s">
        <v>332</v>
      </c>
      <c r="D88" s="59" t="s">
        <v>333</v>
      </c>
      <c r="E88" s="59" t="s">
        <v>126</v>
      </c>
      <c r="F88" s="60" t="s">
        <v>349</v>
      </c>
      <c r="G88" s="41" t="s">
        <v>360</v>
      </c>
      <c r="H88" s="41" t="s">
        <v>337</v>
      </c>
      <c r="I88" s="93" t="s">
        <v>128</v>
      </c>
      <c r="J88" s="53" t="s">
        <v>921</v>
      </c>
    </row>
    <row r="89" spans="3:10">
      <c r="C89" s="76" t="s">
        <v>361</v>
      </c>
      <c r="D89" s="77" t="s">
        <v>339</v>
      </c>
      <c r="E89" s="78" t="s">
        <v>362</v>
      </c>
      <c r="F89" s="78" t="s">
        <v>363</v>
      </c>
      <c r="G89" s="79">
        <v>100</v>
      </c>
      <c r="H89" s="77"/>
      <c r="I89" s="78" t="s">
        <v>364</v>
      </c>
      <c r="J89" s="53">
        <f>G89</f>
        <v>100</v>
      </c>
    </row>
    <row r="90" spans="3:10">
      <c r="C90" s="76" t="s">
        <v>365</v>
      </c>
      <c r="D90" s="80"/>
      <c r="E90" s="80"/>
      <c r="F90" s="81"/>
      <c r="G90" s="76">
        <v>200</v>
      </c>
      <c r="H90" s="80"/>
      <c r="I90" s="81"/>
      <c r="J90" s="53">
        <f t="shared" ref="J90:J94" si="9">G90</f>
        <v>200</v>
      </c>
    </row>
    <row r="91" spans="3:10">
      <c r="C91" s="76" t="s">
        <v>366</v>
      </c>
      <c r="D91" s="80"/>
      <c r="E91" s="80"/>
      <c r="F91" s="81"/>
      <c r="G91" s="76">
        <v>300</v>
      </c>
      <c r="H91" s="80"/>
      <c r="I91" s="81"/>
      <c r="J91" s="53">
        <f t="shared" si="9"/>
        <v>300</v>
      </c>
    </row>
    <row r="92" spans="3:10">
      <c r="C92" s="76" t="s">
        <v>367</v>
      </c>
      <c r="D92" s="80"/>
      <c r="E92" s="80"/>
      <c r="F92" s="81"/>
      <c r="G92" s="76">
        <v>400</v>
      </c>
      <c r="H92" s="80"/>
      <c r="I92" s="81"/>
      <c r="J92" s="53">
        <f t="shared" si="9"/>
        <v>400</v>
      </c>
    </row>
    <row r="93" spans="3:10">
      <c r="C93" s="76" t="s">
        <v>368</v>
      </c>
      <c r="D93" s="80"/>
      <c r="E93" s="80"/>
      <c r="F93" s="81"/>
      <c r="G93" s="76">
        <v>500</v>
      </c>
      <c r="H93" s="80"/>
      <c r="I93" s="81"/>
      <c r="J93" s="53">
        <f t="shared" si="9"/>
        <v>500</v>
      </c>
    </row>
    <row r="94" spans="3:10">
      <c r="C94" s="76" t="s">
        <v>369</v>
      </c>
      <c r="D94" s="82"/>
      <c r="E94" s="82"/>
      <c r="F94" s="83"/>
      <c r="G94" s="76">
        <v>600</v>
      </c>
      <c r="H94" s="82"/>
      <c r="I94" s="83"/>
      <c r="J94" s="53">
        <f t="shared" si="9"/>
        <v>600</v>
      </c>
    </row>
    <row r="95" ht="16.5" spans="3:11">
      <c r="C95" s="74"/>
      <c r="D95" s="74"/>
      <c r="E95" s="74"/>
      <c r="F95" s="75"/>
      <c r="G95" s="74"/>
      <c r="H95" s="74"/>
      <c r="I95" s="75"/>
      <c r="J95" s="74"/>
      <c r="K95" s="74"/>
    </row>
    <row r="96" ht="16.5" spans="3:11">
      <c r="C96" s="59" t="s">
        <v>332</v>
      </c>
      <c r="D96" s="59" t="s">
        <v>333</v>
      </c>
      <c r="E96" s="59" t="s">
        <v>126</v>
      </c>
      <c r="F96" s="60" t="s">
        <v>349</v>
      </c>
      <c r="G96" s="41" t="s">
        <v>370</v>
      </c>
      <c r="H96" s="41" t="s">
        <v>337</v>
      </c>
      <c r="I96" s="93" t="s">
        <v>128</v>
      </c>
      <c r="J96" s="41" t="s">
        <v>921</v>
      </c>
      <c r="K96" s="74"/>
    </row>
    <row r="97" ht="16.5" spans="3:11">
      <c r="C97" s="76" t="s">
        <v>371</v>
      </c>
      <c r="D97" s="77" t="s">
        <v>339</v>
      </c>
      <c r="E97" s="78" t="s">
        <v>16</v>
      </c>
      <c r="F97" s="78" t="s">
        <v>373</v>
      </c>
      <c r="G97" s="79">
        <v>10</v>
      </c>
      <c r="H97" s="77"/>
      <c r="I97" s="78" t="s">
        <v>16</v>
      </c>
      <c r="J97" s="41">
        <f t="shared" ref="J97:J102" si="10">G97*G44</f>
        <v>30</v>
      </c>
      <c r="K97" s="74"/>
    </row>
    <row r="98" ht="16.5" spans="3:11">
      <c r="C98" s="76" t="s">
        <v>374</v>
      </c>
      <c r="D98" s="80"/>
      <c r="E98" s="80"/>
      <c r="F98" s="81"/>
      <c r="G98" s="76">
        <v>12</v>
      </c>
      <c r="H98" s="80"/>
      <c r="I98" s="81"/>
      <c r="J98" s="41">
        <f t="shared" si="10"/>
        <v>80</v>
      </c>
      <c r="K98" s="74"/>
    </row>
    <row r="99" ht="16.5" spans="3:11">
      <c r="C99" s="76" t="s">
        <v>375</v>
      </c>
      <c r="D99" s="80"/>
      <c r="E99" s="80"/>
      <c r="F99" s="81"/>
      <c r="G99" s="76">
        <v>14</v>
      </c>
      <c r="H99" s="80"/>
      <c r="I99" s="81"/>
      <c r="J99" s="41">
        <f t="shared" si="10"/>
        <v>210</v>
      </c>
      <c r="K99" s="74"/>
    </row>
    <row r="100" ht="16.5" spans="3:11">
      <c r="C100" s="76" t="s">
        <v>376</v>
      </c>
      <c r="D100" s="80"/>
      <c r="E100" s="80"/>
      <c r="F100" s="81"/>
      <c r="G100" s="76">
        <v>16</v>
      </c>
      <c r="H100" s="80"/>
      <c r="I100" s="81"/>
      <c r="J100" s="41">
        <f t="shared" si="10"/>
        <v>411.428571428571</v>
      </c>
      <c r="K100" s="74"/>
    </row>
    <row r="101" ht="16.5" spans="3:11">
      <c r="C101" s="76" t="s">
        <v>377</v>
      </c>
      <c r="D101" s="80"/>
      <c r="E101" s="80"/>
      <c r="F101" s="81"/>
      <c r="G101" s="76">
        <v>18</v>
      </c>
      <c r="H101" s="80"/>
      <c r="I101" s="81"/>
      <c r="J101" s="41">
        <f t="shared" si="10"/>
        <v>720</v>
      </c>
      <c r="K101" s="74"/>
    </row>
    <row r="102" ht="16.5" spans="3:11">
      <c r="C102" s="76" t="s">
        <v>378</v>
      </c>
      <c r="D102" s="82"/>
      <c r="E102" s="82"/>
      <c r="F102" s="83"/>
      <c r="G102" s="76">
        <v>20</v>
      </c>
      <c r="H102" s="82"/>
      <c r="I102" s="83"/>
      <c r="J102" s="41">
        <f t="shared" si="10"/>
        <v>1200</v>
      </c>
      <c r="K102" s="74"/>
    </row>
    <row r="103" ht="16.5" spans="3:11">
      <c r="C103" s="74"/>
      <c r="D103" s="74"/>
      <c r="E103" s="74"/>
      <c r="F103" s="75"/>
      <c r="G103" s="74"/>
      <c r="H103" s="74"/>
      <c r="I103" s="75"/>
      <c r="J103" s="74"/>
      <c r="K103" s="74"/>
    </row>
    <row r="104" ht="16.5" spans="11:11">
      <c r="K104" s="74"/>
    </row>
    <row r="105" ht="15" spans="3:11">
      <c r="C105" s="59" t="s">
        <v>332</v>
      </c>
      <c r="D105" s="59" t="s">
        <v>333</v>
      </c>
      <c r="E105" s="59" t="s">
        <v>126</v>
      </c>
      <c r="F105" s="60" t="s">
        <v>349</v>
      </c>
      <c r="G105" s="41" t="s">
        <v>379</v>
      </c>
      <c r="H105" s="41" t="s">
        <v>337</v>
      </c>
      <c r="I105" s="93" t="s">
        <v>128</v>
      </c>
      <c r="J105" s="41" t="s">
        <v>922</v>
      </c>
      <c r="K105" s="41" t="s">
        <v>921</v>
      </c>
    </row>
    <row r="106" spans="3:11">
      <c r="C106" s="76" t="s">
        <v>380</v>
      </c>
      <c r="D106" s="77" t="s">
        <v>339</v>
      </c>
      <c r="E106" s="78" t="s">
        <v>16</v>
      </c>
      <c r="F106" s="84" t="s">
        <v>382</v>
      </c>
      <c r="G106" s="79">
        <v>4</v>
      </c>
      <c r="H106" s="77"/>
      <c r="I106" s="78" t="s">
        <v>383</v>
      </c>
      <c r="J106" s="41">
        <f>G106*2</f>
        <v>8</v>
      </c>
      <c r="K106" s="41">
        <f t="shared" ref="K106:K111" si="11">G44*J106</f>
        <v>24</v>
      </c>
    </row>
    <row r="107" spans="3:11">
      <c r="C107" s="76" t="s">
        <v>384</v>
      </c>
      <c r="D107" s="80"/>
      <c r="E107" s="80"/>
      <c r="F107" s="85"/>
      <c r="G107" s="53">
        <v>5</v>
      </c>
      <c r="H107" s="80"/>
      <c r="I107" s="81"/>
      <c r="J107" s="41">
        <f t="shared" ref="J107:J111" si="12">G107*2</f>
        <v>10</v>
      </c>
      <c r="K107" s="41">
        <f t="shared" si="11"/>
        <v>66.6666666666667</v>
      </c>
    </row>
    <row r="108" spans="3:11">
      <c r="C108" s="76" t="s">
        <v>385</v>
      </c>
      <c r="D108" s="80"/>
      <c r="E108" s="80"/>
      <c r="F108" s="85"/>
      <c r="G108" s="76">
        <v>6</v>
      </c>
      <c r="H108" s="80"/>
      <c r="I108" s="81"/>
      <c r="J108" s="41">
        <f t="shared" si="12"/>
        <v>12</v>
      </c>
      <c r="K108" s="41">
        <f t="shared" si="11"/>
        <v>180</v>
      </c>
    </row>
    <row r="109" spans="3:11">
      <c r="C109" s="76" t="s">
        <v>386</v>
      </c>
      <c r="D109" s="80"/>
      <c r="E109" s="80"/>
      <c r="F109" s="85"/>
      <c r="G109" s="76">
        <v>7</v>
      </c>
      <c r="H109" s="80"/>
      <c r="I109" s="81"/>
      <c r="J109" s="41">
        <f t="shared" si="12"/>
        <v>14</v>
      </c>
      <c r="K109" s="41">
        <f t="shared" si="11"/>
        <v>360</v>
      </c>
    </row>
    <row r="110" spans="3:11">
      <c r="C110" s="76" t="s">
        <v>387</v>
      </c>
      <c r="D110" s="80"/>
      <c r="E110" s="80"/>
      <c r="F110" s="85"/>
      <c r="G110" s="76">
        <v>8</v>
      </c>
      <c r="H110" s="80"/>
      <c r="I110" s="81"/>
      <c r="J110" s="41">
        <f t="shared" si="12"/>
        <v>16</v>
      </c>
      <c r="K110" s="41">
        <f t="shared" si="11"/>
        <v>640</v>
      </c>
    </row>
    <row r="111" spans="3:11">
      <c r="C111" s="76" t="s">
        <v>388</v>
      </c>
      <c r="D111" s="82"/>
      <c r="E111" s="82"/>
      <c r="F111" s="86"/>
      <c r="G111" s="76">
        <v>9</v>
      </c>
      <c r="H111" s="82"/>
      <c r="I111" s="83"/>
      <c r="J111" s="41">
        <f t="shared" si="12"/>
        <v>18</v>
      </c>
      <c r="K111" s="41">
        <f t="shared" si="11"/>
        <v>1080</v>
      </c>
    </row>
    <row r="112" ht="16.5" spans="11:11">
      <c r="K112" s="74"/>
    </row>
    <row r="113" ht="15" spans="3:11">
      <c r="C113" s="59" t="s">
        <v>332</v>
      </c>
      <c r="D113" s="59" t="s">
        <v>333</v>
      </c>
      <c r="E113" s="59" t="s">
        <v>126</v>
      </c>
      <c r="F113" s="60" t="s">
        <v>349</v>
      </c>
      <c r="G113" s="41" t="s">
        <v>335</v>
      </c>
      <c r="H113" s="41" t="s">
        <v>337</v>
      </c>
      <c r="I113" s="93" t="s">
        <v>128</v>
      </c>
      <c r="J113" s="41" t="s">
        <v>920</v>
      </c>
      <c r="K113" s="41" t="s">
        <v>921</v>
      </c>
    </row>
    <row r="114" spans="3:11">
      <c r="C114" s="76" t="s">
        <v>389</v>
      </c>
      <c r="D114" s="77" t="s">
        <v>339</v>
      </c>
      <c r="E114" s="78" t="s">
        <v>16</v>
      </c>
      <c r="F114" s="84" t="s">
        <v>923</v>
      </c>
      <c r="G114" s="79">
        <v>1</v>
      </c>
      <c r="H114" s="77"/>
      <c r="I114" s="84" t="s">
        <v>16</v>
      </c>
      <c r="J114" s="41">
        <f t="shared" ref="J114:J119" si="13">G114*G27</f>
        <v>0.5</v>
      </c>
      <c r="K114" s="41">
        <f>J114*60</f>
        <v>30</v>
      </c>
    </row>
    <row r="115" spans="3:11">
      <c r="C115" s="76" t="s">
        <v>392</v>
      </c>
      <c r="D115" s="80"/>
      <c r="E115" s="80"/>
      <c r="F115" s="85"/>
      <c r="G115" s="53">
        <v>1</v>
      </c>
      <c r="H115" s="80"/>
      <c r="I115" s="85"/>
      <c r="J115" s="41">
        <f t="shared" si="13"/>
        <v>1</v>
      </c>
      <c r="K115" s="41">
        <f>J115*60</f>
        <v>60</v>
      </c>
    </row>
    <row r="116" spans="3:11">
      <c r="C116" s="76" t="s">
        <v>393</v>
      </c>
      <c r="D116" s="80"/>
      <c r="E116" s="80"/>
      <c r="F116" s="85"/>
      <c r="G116" s="76">
        <v>2</v>
      </c>
      <c r="H116" s="80"/>
      <c r="I116" s="85"/>
      <c r="J116" s="41">
        <f t="shared" si="13"/>
        <v>4</v>
      </c>
      <c r="K116" s="41">
        <f t="shared" ref="K116:K119" si="14">J116*60</f>
        <v>240</v>
      </c>
    </row>
    <row r="117" spans="3:11">
      <c r="C117" s="76" t="s">
        <v>394</v>
      </c>
      <c r="D117" s="80"/>
      <c r="E117" s="80"/>
      <c r="F117" s="85"/>
      <c r="G117" s="76">
        <v>2</v>
      </c>
      <c r="H117" s="80"/>
      <c r="I117" s="85"/>
      <c r="J117" s="41">
        <f t="shared" si="13"/>
        <v>6</v>
      </c>
      <c r="K117" s="41">
        <f t="shared" si="14"/>
        <v>360</v>
      </c>
    </row>
    <row r="118" spans="3:11">
      <c r="C118" s="76" t="s">
        <v>395</v>
      </c>
      <c r="D118" s="80"/>
      <c r="E118" s="80"/>
      <c r="F118" s="85"/>
      <c r="G118" s="76">
        <v>3</v>
      </c>
      <c r="H118" s="80"/>
      <c r="I118" s="85"/>
      <c r="J118" s="41">
        <f t="shared" si="13"/>
        <v>12</v>
      </c>
      <c r="K118" s="41">
        <f t="shared" si="14"/>
        <v>720</v>
      </c>
    </row>
    <row r="119" spans="3:11">
      <c r="C119" s="76" t="s">
        <v>396</v>
      </c>
      <c r="D119" s="82"/>
      <c r="E119" s="82"/>
      <c r="F119" s="86"/>
      <c r="G119" s="76">
        <v>4</v>
      </c>
      <c r="H119" s="82"/>
      <c r="I119" s="86"/>
      <c r="J119" s="41">
        <f t="shared" si="13"/>
        <v>20</v>
      </c>
      <c r="K119" s="41">
        <f t="shared" si="14"/>
        <v>1200</v>
      </c>
    </row>
    <row r="120" ht="16.5" spans="3:11">
      <c r="C120" s="74"/>
      <c r="D120" s="74"/>
      <c r="E120" s="74"/>
      <c r="F120" s="75"/>
      <c r="G120" s="74"/>
      <c r="H120" s="74"/>
      <c r="I120" s="75"/>
      <c r="J120" s="74"/>
      <c r="K120" s="74"/>
    </row>
    <row r="121" ht="16.5" spans="3:11">
      <c r="C121" s="74"/>
      <c r="D121" s="74"/>
      <c r="E121" s="74"/>
      <c r="F121" s="75"/>
      <c r="G121" s="74"/>
      <c r="H121" s="74"/>
      <c r="I121" s="75"/>
      <c r="J121" s="74"/>
      <c r="K121" s="74"/>
    </row>
    <row r="122" ht="16.5" spans="3:12">
      <c r="C122" s="87" t="s">
        <v>398</v>
      </c>
      <c r="D122" s="87" t="s">
        <v>399</v>
      </c>
      <c r="E122" s="87" t="s">
        <v>924</v>
      </c>
      <c r="F122" s="87" t="s">
        <v>920</v>
      </c>
      <c r="G122" s="88" t="s">
        <v>127</v>
      </c>
      <c r="H122" s="87" t="s">
        <v>401</v>
      </c>
      <c r="I122" s="87" t="s">
        <v>402</v>
      </c>
      <c r="J122" s="88" t="s">
        <v>142</v>
      </c>
      <c r="K122" s="87" t="s">
        <v>403</v>
      </c>
      <c r="L122" s="74"/>
    </row>
    <row r="123" ht="16.5" spans="3:12">
      <c r="C123" s="87" t="s">
        <v>404</v>
      </c>
      <c r="D123" s="87">
        <v>100</v>
      </c>
      <c r="E123" s="87" t="s">
        <v>925</v>
      </c>
      <c r="F123" s="87">
        <v>0.5</v>
      </c>
      <c r="G123" s="88" t="s">
        <v>405</v>
      </c>
      <c r="H123" s="89"/>
      <c r="I123" s="89" t="s">
        <v>407</v>
      </c>
      <c r="J123" s="101" t="s">
        <v>408</v>
      </c>
      <c r="K123" s="102" t="s">
        <v>926</v>
      </c>
      <c r="L123" s="74"/>
    </row>
    <row r="124" ht="16.5" spans="3:12">
      <c r="C124" s="87" t="s">
        <v>410</v>
      </c>
      <c r="D124" s="87">
        <v>100</v>
      </c>
      <c r="E124" s="87" t="s">
        <v>927</v>
      </c>
      <c r="F124" s="87">
        <v>1</v>
      </c>
      <c r="G124" s="88" t="s">
        <v>405</v>
      </c>
      <c r="H124" s="90"/>
      <c r="I124" s="90"/>
      <c r="J124" s="103"/>
      <c r="K124" s="104"/>
      <c r="L124" s="74"/>
    </row>
    <row r="125" ht="16.5" spans="3:12">
      <c r="C125" s="87" t="s">
        <v>411</v>
      </c>
      <c r="D125" s="87">
        <v>100</v>
      </c>
      <c r="E125" s="87" t="s">
        <v>928</v>
      </c>
      <c r="F125" s="87">
        <v>2</v>
      </c>
      <c r="G125" s="88" t="s">
        <v>405</v>
      </c>
      <c r="H125" s="90"/>
      <c r="I125" s="90"/>
      <c r="J125" s="103"/>
      <c r="K125" s="104"/>
      <c r="L125" s="74"/>
    </row>
    <row r="126" ht="16.5" spans="3:12">
      <c r="C126" s="87" t="s">
        <v>412</v>
      </c>
      <c r="D126" s="87">
        <v>100</v>
      </c>
      <c r="E126" s="87" t="s">
        <v>929</v>
      </c>
      <c r="F126" s="87">
        <v>3</v>
      </c>
      <c r="G126" s="88" t="s">
        <v>405</v>
      </c>
      <c r="H126" s="90"/>
      <c r="I126" s="90"/>
      <c r="J126" s="103"/>
      <c r="K126" s="104"/>
      <c r="L126" s="74"/>
    </row>
    <row r="127" ht="16.5" spans="3:12">
      <c r="C127" s="87" t="s">
        <v>413</v>
      </c>
      <c r="D127" s="87">
        <v>100</v>
      </c>
      <c r="E127" s="87" t="s">
        <v>930</v>
      </c>
      <c r="F127" s="87">
        <v>4</v>
      </c>
      <c r="G127" s="88" t="s">
        <v>405</v>
      </c>
      <c r="H127" s="90"/>
      <c r="I127" s="90"/>
      <c r="J127" s="103"/>
      <c r="K127" s="104"/>
      <c r="L127" s="74"/>
    </row>
    <row r="128" ht="16.5" spans="3:12">
      <c r="C128" s="87" t="s">
        <v>414</v>
      </c>
      <c r="D128" s="87">
        <v>100</v>
      </c>
      <c r="E128" s="87" t="s">
        <v>931</v>
      </c>
      <c r="F128" s="87">
        <v>5</v>
      </c>
      <c r="G128" s="88" t="s">
        <v>405</v>
      </c>
      <c r="H128" s="91"/>
      <c r="I128" s="91"/>
      <c r="J128" s="105"/>
      <c r="K128" s="104"/>
      <c r="L128" s="74"/>
    </row>
    <row r="129" ht="16.5" spans="3:12">
      <c r="C129" s="44" t="s">
        <v>389</v>
      </c>
      <c r="D129" s="87">
        <v>100</v>
      </c>
      <c r="E129" s="87" t="s">
        <v>925</v>
      </c>
      <c r="F129" s="87">
        <v>0.5</v>
      </c>
      <c r="G129" s="88" t="s">
        <v>415</v>
      </c>
      <c r="H129" s="89"/>
      <c r="I129" s="102" t="s">
        <v>932</v>
      </c>
      <c r="J129" s="101" t="s">
        <v>408</v>
      </c>
      <c r="K129" s="102" t="s">
        <v>933</v>
      </c>
      <c r="L129" s="74"/>
    </row>
    <row r="130" ht="16.5" spans="3:12">
      <c r="C130" s="44" t="s">
        <v>392</v>
      </c>
      <c r="D130" s="87">
        <v>100</v>
      </c>
      <c r="E130" s="87" t="s">
        <v>927</v>
      </c>
      <c r="F130" s="87">
        <v>1</v>
      </c>
      <c r="G130" s="88" t="s">
        <v>415</v>
      </c>
      <c r="H130" s="90"/>
      <c r="I130" s="126"/>
      <c r="J130" s="103"/>
      <c r="K130" s="104"/>
      <c r="L130" s="74"/>
    </row>
    <row r="131" ht="16.5" spans="3:12">
      <c r="C131" s="44" t="s">
        <v>393</v>
      </c>
      <c r="D131" s="87">
        <v>100</v>
      </c>
      <c r="E131" s="87" t="s">
        <v>928</v>
      </c>
      <c r="F131" s="87">
        <v>2</v>
      </c>
      <c r="G131" s="88" t="s">
        <v>415</v>
      </c>
      <c r="H131" s="90"/>
      <c r="I131" s="126"/>
      <c r="J131" s="103"/>
      <c r="K131" s="104"/>
      <c r="L131" s="74"/>
    </row>
    <row r="132" ht="16.5" spans="3:12">
      <c r="C132" s="44" t="s">
        <v>394</v>
      </c>
      <c r="D132" s="87">
        <v>100</v>
      </c>
      <c r="E132" s="87" t="s">
        <v>929</v>
      </c>
      <c r="F132" s="87">
        <v>3</v>
      </c>
      <c r="G132" s="88" t="s">
        <v>415</v>
      </c>
      <c r="H132" s="90"/>
      <c r="I132" s="126"/>
      <c r="J132" s="103"/>
      <c r="K132" s="104"/>
      <c r="L132" s="74"/>
    </row>
    <row r="133" ht="16.5" spans="3:12">
      <c r="C133" s="44" t="s">
        <v>395</v>
      </c>
      <c r="D133" s="87">
        <v>100</v>
      </c>
      <c r="E133" s="87" t="s">
        <v>930</v>
      </c>
      <c r="F133" s="87">
        <v>4</v>
      </c>
      <c r="G133" s="88" t="s">
        <v>415</v>
      </c>
      <c r="H133" s="90"/>
      <c r="I133" s="126"/>
      <c r="J133" s="103"/>
      <c r="K133" s="104"/>
      <c r="L133" s="74"/>
    </row>
    <row r="134" ht="16.5" spans="3:12">
      <c r="C134" s="44" t="s">
        <v>396</v>
      </c>
      <c r="D134" s="87">
        <v>100</v>
      </c>
      <c r="E134" s="87" t="s">
        <v>931</v>
      </c>
      <c r="F134" s="87">
        <v>5</v>
      </c>
      <c r="G134" s="88" t="s">
        <v>415</v>
      </c>
      <c r="H134" s="91"/>
      <c r="I134" s="126"/>
      <c r="J134" s="105"/>
      <c r="K134" s="104"/>
      <c r="L134" s="74"/>
    </row>
    <row r="135" ht="16.5" spans="3:11">
      <c r="C135" s="74"/>
      <c r="D135" s="74"/>
      <c r="E135" s="74"/>
      <c r="F135" s="75"/>
      <c r="G135" s="74"/>
      <c r="H135" s="74"/>
      <c r="I135" s="75"/>
      <c r="J135" s="74"/>
      <c r="K135" s="74"/>
    </row>
    <row r="136" ht="15" spans="3:11">
      <c r="C136" s="87" t="s">
        <v>418</v>
      </c>
      <c r="D136" s="87" t="s">
        <v>399</v>
      </c>
      <c r="E136" s="87" t="s">
        <v>419</v>
      </c>
      <c r="F136" s="39" t="s">
        <v>420</v>
      </c>
      <c r="G136" s="38" t="s">
        <v>421</v>
      </c>
      <c r="H136" s="106" t="s">
        <v>127</v>
      </c>
      <c r="I136" s="127" t="s">
        <v>401</v>
      </c>
      <c r="J136" s="106" t="s">
        <v>402</v>
      </c>
      <c r="K136" s="106" t="s">
        <v>142</v>
      </c>
    </row>
    <row r="137" ht="40.5" spans="3:11">
      <c r="C137" s="107" t="s">
        <v>423</v>
      </c>
      <c r="D137" s="108" t="s">
        <v>424</v>
      </c>
      <c r="E137" s="109"/>
      <c r="F137" s="110" t="s">
        <v>426</v>
      </c>
      <c r="G137" s="111" t="s">
        <v>426</v>
      </c>
      <c r="H137" s="104" t="s">
        <v>427</v>
      </c>
      <c r="I137" s="110"/>
      <c r="J137" s="111"/>
      <c r="K137" s="128" t="s">
        <v>934</v>
      </c>
    </row>
    <row r="138" ht="94.5" customHeight="1" spans="3:11">
      <c r="C138" s="112" t="s">
        <v>935</v>
      </c>
      <c r="D138" s="113" t="s">
        <v>430</v>
      </c>
      <c r="E138" s="114" t="s">
        <v>936</v>
      </c>
      <c r="F138" s="115">
        <v>5</v>
      </c>
      <c r="G138" s="116">
        <v>55</v>
      </c>
      <c r="H138" s="106" t="s">
        <v>432</v>
      </c>
      <c r="I138" s="128"/>
      <c r="J138" s="115" t="s">
        <v>937</v>
      </c>
      <c r="K138" s="116" t="s">
        <v>435</v>
      </c>
    </row>
    <row r="139" ht="15" spans="3:11">
      <c r="C139" s="112" t="s">
        <v>938</v>
      </c>
      <c r="D139" s="117"/>
      <c r="E139" s="118"/>
      <c r="F139" s="119"/>
      <c r="G139" s="120"/>
      <c r="H139" s="121" t="s">
        <v>939</v>
      </c>
      <c r="I139" s="128"/>
      <c r="J139" s="119"/>
      <c r="K139" s="120"/>
    </row>
    <row r="140" ht="15" spans="3:11">
      <c r="C140" s="112" t="s">
        <v>940</v>
      </c>
      <c r="D140" s="117"/>
      <c r="E140" s="118"/>
      <c r="F140" s="119"/>
      <c r="G140" s="120"/>
      <c r="H140" s="121"/>
      <c r="I140" s="128"/>
      <c r="J140" s="119"/>
      <c r="K140" s="120"/>
    </row>
    <row r="141" ht="15" spans="3:11">
      <c r="C141" s="112" t="s">
        <v>941</v>
      </c>
      <c r="D141" s="117"/>
      <c r="E141" s="118"/>
      <c r="F141" s="119"/>
      <c r="G141" s="120"/>
      <c r="H141" s="121"/>
      <c r="I141" s="128"/>
      <c r="J141" s="119"/>
      <c r="K141" s="120"/>
    </row>
    <row r="142" ht="15" spans="3:11">
      <c r="C142" s="112" t="s">
        <v>942</v>
      </c>
      <c r="D142" s="117"/>
      <c r="E142" s="118"/>
      <c r="F142" s="119"/>
      <c r="G142" s="120"/>
      <c r="H142" s="121"/>
      <c r="I142" s="128"/>
      <c r="J142" s="119"/>
      <c r="K142" s="120"/>
    </row>
    <row r="143" ht="15" spans="3:11">
      <c r="C143" s="112" t="s">
        <v>943</v>
      </c>
      <c r="D143" s="117"/>
      <c r="E143" s="118"/>
      <c r="F143" s="119"/>
      <c r="G143" s="120"/>
      <c r="H143" s="121"/>
      <c r="I143" s="128"/>
      <c r="J143" s="119"/>
      <c r="K143" s="120"/>
    </row>
    <row r="144" ht="15" spans="3:11">
      <c r="C144" s="112" t="s">
        <v>944</v>
      </c>
      <c r="D144" s="117"/>
      <c r="E144" s="118"/>
      <c r="F144" s="119"/>
      <c r="G144" s="120"/>
      <c r="H144" s="121"/>
      <c r="I144" s="128"/>
      <c r="J144" s="119"/>
      <c r="K144" s="120"/>
    </row>
    <row r="145" ht="15" spans="3:11">
      <c r="C145" s="112" t="s">
        <v>945</v>
      </c>
      <c r="D145" s="117"/>
      <c r="E145" s="118"/>
      <c r="F145" s="119"/>
      <c r="G145" s="120"/>
      <c r="H145" s="121"/>
      <c r="I145" s="128"/>
      <c r="J145" s="119"/>
      <c r="K145" s="120"/>
    </row>
    <row r="146" ht="15" spans="3:11">
      <c r="C146" s="112" t="s">
        <v>946</v>
      </c>
      <c r="D146" s="117"/>
      <c r="E146" s="118"/>
      <c r="F146" s="119"/>
      <c r="G146" s="120"/>
      <c r="H146" s="121"/>
      <c r="I146" s="128"/>
      <c r="J146" s="119"/>
      <c r="K146" s="120"/>
    </row>
    <row r="147" ht="15" spans="3:11">
      <c r="C147" s="112" t="s">
        <v>947</v>
      </c>
      <c r="D147" s="117"/>
      <c r="E147" s="118"/>
      <c r="F147" s="119"/>
      <c r="G147" s="120"/>
      <c r="H147" s="121"/>
      <c r="I147" s="128"/>
      <c r="J147" s="119"/>
      <c r="K147" s="120"/>
    </row>
    <row r="148" ht="15" spans="3:11">
      <c r="C148" s="112" t="s">
        <v>948</v>
      </c>
      <c r="D148" s="117"/>
      <c r="E148" s="118"/>
      <c r="F148" s="119"/>
      <c r="G148" s="120"/>
      <c r="H148" s="121"/>
      <c r="I148" s="128"/>
      <c r="J148" s="119"/>
      <c r="K148" s="120"/>
    </row>
    <row r="149" ht="15" spans="3:11">
      <c r="C149" s="112" t="s">
        <v>949</v>
      </c>
      <c r="D149" s="117"/>
      <c r="E149" s="118"/>
      <c r="F149" s="119"/>
      <c r="G149" s="120"/>
      <c r="H149" s="121"/>
      <c r="I149" s="128"/>
      <c r="J149" s="119"/>
      <c r="K149" s="120"/>
    </row>
    <row r="150" ht="15" spans="3:11">
      <c r="C150" s="112" t="s">
        <v>950</v>
      </c>
      <c r="D150" s="117"/>
      <c r="E150" s="118"/>
      <c r="F150" s="119"/>
      <c r="G150" s="120"/>
      <c r="H150" s="121"/>
      <c r="I150" s="128"/>
      <c r="J150" s="119"/>
      <c r="K150" s="120"/>
    </row>
    <row r="151" ht="15" spans="3:11">
      <c r="C151" s="112" t="s">
        <v>951</v>
      </c>
      <c r="D151" s="117"/>
      <c r="E151" s="118"/>
      <c r="F151" s="119"/>
      <c r="G151" s="120"/>
      <c r="H151" s="121"/>
      <c r="I151" s="128"/>
      <c r="J151" s="119"/>
      <c r="K151" s="120"/>
    </row>
    <row r="152" ht="15" spans="3:11">
      <c r="C152" s="112" t="s">
        <v>952</v>
      </c>
      <c r="D152" s="117"/>
      <c r="E152" s="118"/>
      <c r="F152" s="119"/>
      <c r="G152" s="120"/>
      <c r="H152" s="121"/>
      <c r="I152" s="128"/>
      <c r="J152" s="119"/>
      <c r="K152" s="120"/>
    </row>
    <row r="153" ht="15" spans="3:11">
      <c r="C153" s="112" t="s">
        <v>953</v>
      </c>
      <c r="D153" s="117"/>
      <c r="E153" s="118"/>
      <c r="F153" s="119"/>
      <c r="G153" s="120"/>
      <c r="H153" s="121"/>
      <c r="I153" s="128"/>
      <c r="J153" s="119"/>
      <c r="K153" s="120"/>
    </row>
    <row r="154" ht="15" spans="3:11">
      <c r="C154" s="112" t="s">
        <v>954</v>
      </c>
      <c r="D154" s="117"/>
      <c r="E154" s="118"/>
      <c r="F154" s="119"/>
      <c r="G154" s="120"/>
      <c r="H154" s="121"/>
      <c r="I154" s="128"/>
      <c r="J154" s="119"/>
      <c r="K154" s="120"/>
    </row>
    <row r="155" ht="15" spans="3:11">
      <c r="C155" s="112" t="s">
        <v>955</v>
      </c>
      <c r="D155" s="117"/>
      <c r="E155" s="118"/>
      <c r="F155" s="119"/>
      <c r="G155" s="120"/>
      <c r="H155" s="121"/>
      <c r="I155" s="128"/>
      <c r="J155" s="119"/>
      <c r="K155" s="120"/>
    </row>
    <row r="156" ht="15" spans="3:11">
      <c r="C156" s="112" t="s">
        <v>956</v>
      </c>
      <c r="D156" s="117"/>
      <c r="E156" s="118"/>
      <c r="F156" s="119"/>
      <c r="G156" s="120"/>
      <c r="H156" s="121"/>
      <c r="I156" s="128"/>
      <c r="J156" s="119"/>
      <c r="K156" s="120"/>
    </row>
    <row r="157" ht="15" spans="3:11">
      <c r="C157" s="112" t="s">
        <v>957</v>
      </c>
      <c r="D157" s="122"/>
      <c r="E157" s="123"/>
      <c r="F157" s="124"/>
      <c r="G157" s="125"/>
      <c r="H157" s="121"/>
      <c r="I157" s="128"/>
      <c r="J157" s="124"/>
      <c r="K157" s="125"/>
    </row>
  </sheetData>
  <mergeCells count="45">
    <mergeCell ref="D73:D78"/>
    <mergeCell ref="D81:D86"/>
    <mergeCell ref="D89:D94"/>
    <mergeCell ref="D97:D102"/>
    <mergeCell ref="D106:D111"/>
    <mergeCell ref="D114:D119"/>
    <mergeCell ref="D138:D157"/>
    <mergeCell ref="E73:E78"/>
    <mergeCell ref="E81:E86"/>
    <mergeCell ref="E89:E94"/>
    <mergeCell ref="E97:E102"/>
    <mergeCell ref="E106:E111"/>
    <mergeCell ref="E114:E119"/>
    <mergeCell ref="E138:E157"/>
    <mergeCell ref="F73:F78"/>
    <mergeCell ref="F81:F86"/>
    <mergeCell ref="F89:F94"/>
    <mergeCell ref="F97:F102"/>
    <mergeCell ref="F106:F111"/>
    <mergeCell ref="F114:F119"/>
    <mergeCell ref="F138:F157"/>
    <mergeCell ref="G138:G157"/>
    <mergeCell ref="H81:H86"/>
    <mergeCell ref="H89:H94"/>
    <mergeCell ref="H97:H102"/>
    <mergeCell ref="H106:H111"/>
    <mergeCell ref="H114:H119"/>
    <mergeCell ref="H123:H128"/>
    <mergeCell ref="H129:H134"/>
    <mergeCell ref="H139:H157"/>
    <mergeCell ref="I73:I78"/>
    <mergeCell ref="I81:I86"/>
    <mergeCell ref="I89:I94"/>
    <mergeCell ref="I97:I102"/>
    <mergeCell ref="I106:I111"/>
    <mergeCell ref="I114:I119"/>
    <mergeCell ref="I123:I128"/>
    <mergeCell ref="I129:I134"/>
    <mergeCell ref="J73:J78"/>
    <mergeCell ref="J123:J128"/>
    <mergeCell ref="J129:J134"/>
    <mergeCell ref="J138:J157"/>
    <mergeCell ref="K123:K128"/>
    <mergeCell ref="K129:K134"/>
    <mergeCell ref="K138:K157"/>
  </mergeCells>
  <pageMargins left="0.699305555555556" right="0.699305555555556" top="0.75" bottom="0.75" header="0.3" footer="0.3"/>
  <pageSetup paperSize="9" orientation="portrait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C31"/>
  <sheetViews>
    <sheetView workbookViewId="0">
      <selection activeCell="C24" sqref="C24:G24"/>
    </sheetView>
  </sheetViews>
  <sheetFormatPr defaultColWidth="9" defaultRowHeight="13.5"/>
  <cols>
    <col min="1" max="1" width="12.75" customWidth="1"/>
    <col min="2" max="2" width="25.125" customWidth="1"/>
    <col min="3" max="3" width="26.75" customWidth="1"/>
    <col min="4" max="4" width="26.25" customWidth="1"/>
    <col min="5" max="5" width="27.625" customWidth="1"/>
    <col min="6" max="6" width="16.625" customWidth="1"/>
    <col min="7" max="7" width="28.375" customWidth="1"/>
  </cols>
  <sheetData>
    <row r="1" ht="32.25" customHeight="1" spans="1:7">
      <c r="A1" s="32"/>
      <c r="B1" s="32" t="s">
        <v>958</v>
      </c>
      <c r="C1" s="32" t="s">
        <v>959</v>
      </c>
      <c r="D1" s="32" t="s">
        <v>960</v>
      </c>
      <c r="E1" s="32" t="s">
        <v>961</v>
      </c>
      <c r="F1" s="32" t="s">
        <v>962</v>
      </c>
      <c r="G1" s="33" t="s">
        <v>403</v>
      </c>
    </row>
    <row r="2" s="34" customFormat="1" ht="15.75" customHeight="1" spans="1:28">
      <c r="A2"/>
      <c r="B2" t="s">
        <v>23</v>
      </c>
      <c r="C2" s="34" t="s">
        <v>963</v>
      </c>
      <c r="E2" s="34" t="s">
        <v>964</v>
      </c>
      <c r="G2" s="34" t="s">
        <v>16</v>
      </c>
      <c r="H2"/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="34" customFormat="1" ht="15.75" customHeight="1" spans="1:29">
      <c r="A3"/>
      <c r="B3"/>
      <c r="E3" s="34" t="s">
        <v>965</v>
      </c>
      <c r="H3"/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  <c r="AC3"/>
    </row>
    <row r="4" s="34" customFormat="1" ht="14.25" customHeight="1" spans="1:29">
      <c r="A4"/>
      <c r="B4"/>
      <c r="E4" s="34" t="s">
        <v>966</v>
      </c>
      <c r="H4"/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  <c r="AC4"/>
    </row>
    <row r="5" s="34" customFormat="1" ht="12.75" customHeight="1" spans="1:29">
      <c r="A5"/>
      <c r="B5"/>
      <c r="E5" s="34" t="s">
        <v>967</v>
      </c>
      <c r="H5"/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  <c r="AC5"/>
    </row>
    <row r="6" ht="12.75" customHeight="1" spans="3:7">
      <c r="C6" s="34"/>
      <c r="D6" s="34"/>
      <c r="E6" s="34" t="s">
        <v>968</v>
      </c>
      <c r="F6" s="34"/>
      <c r="G6" s="34" t="s">
        <v>969</v>
      </c>
    </row>
    <row r="7" customHeight="1"/>
    <row r="8" customHeight="1"/>
    <row r="9" s="34" customFormat="1" ht="15" customHeight="1" spans="1:29">
      <c r="A9"/>
      <c r="B9"/>
      <c r="C9" s="34" t="s">
        <v>473</v>
      </c>
      <c r="E9" s="34" t="s">
        <v>964</v>
      </c>
      <c r="G9" s="34" t="s">
        <v>970</v>
      </c>
      <c r="H9"/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  <c r="AC9"/>
    </row>
    <row r="10" s="34" customFormat="1" ht="15.75" customHeight="1" spans="1:29">
      <c r="A10"/>
      <c r="B10"/>
      <c r="E10" s="34" t="s">
        <v>971</v>
      </c>
      <c r="H10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  <c r="AC10"/>
    </row>
    <row r="11" s="34" customFormat="1" spans="1:29">
      <c r="A11"/>
      <c r="B11"/>
      <c r="E11" s="34" t="s">
        <v>972</v>
      </c>
      <c r="H1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  <c r="AC11"/>
    </row>
    <row r="16" s="34" customFormat="1" spans="1:29">
      <c r="A16"/>
      <c r="B16"/>
      <c r="C16" s="34" t="s">
        <v>577</v>
      </c>
      <c r="E16" s="34" t="s">
        <v>964</v>
      </c>
      <c r="G16" s="34" t="s">
        <v>970</v>
      </c>
      <c r="H16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  <c r="AC16"/>
    </row>
    <row r="17" s="34" customFormat="1" spans="1:29">
      <c r="A17"/>
      <c r="B17"/>
      <c r="E17" s="34" t="s">
        <v>965</v>
      </c>
      <c r="H17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  <c r="AC17"/>
    </row>
    <row r="18" s="34" customFormat="1" spans="1:29">
      <c r="A18"/>
      <c r="B18"/>
      <c r="E18" s="34" t="s">
        <v>972</v>
      </c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</row>
    <row r="24" spans="3:7">
      <c r="C24" s="34" t="s">
        <v>197</v>
      </c>
      <c r="D24" s="34"/>
      <c r="E24" s="34" t="s">
        <v>973</v>
      </c>
      <c r="F24" s="34"/>
      <c r="G24" s="34" t="s">
        <v>974</v>
      </c>
    </row>
    <row r="26" s="35" customFormat="1"/>
    <row r="27" s="35" customFormat="1"/>
    <row r="28" s="35" customFormat="1"/>
    <row r="29" s="35" customFormat="1"/>
    <row r="30" s="35" customFormat="1"/>
    <row r="31" s="35" customFormat="1"/>
  </sheetData>
  <pageMargins left="0.699305555555556" right="0.699305555555556" top="0.75" bottom="0.75" header="0.3" footer="0.3"/>
  <pageSetup paperSize="9" orientation="portrait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H21"/>
  <sheetViews>
    <sheetView topLeftCell="B1" workbookViewId="0">
      <selection activeCell="E25" sqref="E25"/>
    </sheetView>
  </sheetViews>
  <sheetFormatPr defaultColWidth="9" defaultRowHeight="13.5" outlineLevelCol="7"/>
  <cols>
    <col min="1" max="1" width="9" hidden="1" customWidth="1"/>
    <col min="2" max="2" width="16.625" customWidth="1"/>
    <col min="3" max="3" width="15.75" customWidth="1"/>
    <col min="4" max="4" width="19.375" customWidth="1"/>
    <col min="5" max="5" width="19.75" customWidth="1"/>
    <col min="6" max="6" width="27" customWidth="1"/>
    <col min="7" max="7" width="30.75" customWidth="1"/>
    <col min="8" max="8" width="28.75" customWidth="1"/>
  </cols>
  <sheetData>
    <row r="1" spans="2:8">
      <c r="B1" s="32"/>
      <c r="C1" s="32" t="s">
        <v>958</v>
      </c>
      <c r="D1" s="32" t="s">
        <v>959</v>
      </c>
      <c r="E1" s="32" t="s">
        <v>960</v>
      </c>
      <c r="F1" s="32" t="s">
        <v>961</v>
      </c>
      <c r="G1" s="32" t="s">
        <v>962</v>
      </c>
      <c r="H1" s="33" t="s">
        <v>403</v>
      </c>
    </row>
    <row r="2" spans="3:8">
      <c r="C2" t="s">
        <v>23</v>
      </c>
      <c r="D2" s="34" t="s">
        <v>963</v>
      </c>
      <c r="E2" s="34"/>
      <c r="F2" s="34" t="s">
        <v>964</v>
      </c>
      <c r="G2" s="34"/>
      <c r="H2" s="34" t="s">
        <v>975</v>
      </c>
    </row>
    <row r="3" spans="4:8">
      <c r="D3" s="34"/>
      <c r="E3" s="34"/>
      <c r="F3" s="34" t="s">
        <v>965</v>
      </c>
      <c r="G3" s="34"/>
      <c r="H3" s="34"/>
    </row>
    <row r="4" spans="4:8">
      <c r="D4" s="34"/>
      <c r="E4" s="34"/>
      <c r="F4" s="34" t="s">
        <v>966</v>
      </c>
      <c r="G4" s="34"/>
      <c r="H4" s="34"/>
    </row>
    <row r="5" spans="4:8">
      <c r="D5" s="34"/>
      <c r="E5" s="34"/>
      <c r="F5" s="34" t="s">
        <v>967</v>
      </c>
      <c r="G5" s="34"/>
      <c r="H5" s="34"/>
    </row>
    <row r="9" spans="4:8">
      <c r="D9" s="34" t="s">
        <v>473</v>
      </c>
      <c r="E9" s="34"/>
      <c r="F9" s="34" t="s">
        <v>964</v>
      </c>
      <c r="G9" s="34"/>
      <c r="H9" s="34" t="s">
        <v>975</v>
      </c>
    </row>
    <row r="10" spans="4:8">
      <c r="D10" s="34"/>
      <c r="E10" s="34"/>
      <c r="F10" s="34" t="s">
        <v>971</v>
      </c>
      <c r="G10" s="34"/>
      <c r="H10" s="34"/>
    </row>
    <row r="11" spans="4:8">
      <c r="D11" s="34"/>
      <c r="E11" s="34"/>
      <c r="F11" s="34" t="s">
        <v>972</v>
      </c>
      <c r="G11" s="34"/>
      <c r="H11" s="34"/>
    </row>
    <row r="16" spans="4:8">
      <c r="D16" s="34" t="s">
        <v>577</v>
      </c>
      <c r="E16" s="34"/>
      <c r="F16" s="34" t="s">
        <v>964</v>
      </c>
      <c r="G16" s="34"/>
      <c r="H16" s="34" t="s">
        <v>975</v>
      </c>
    </row>
    <row r="17" spans="4:8">
      <c r="D17" s="34"/>
      <c r="E17" s="34"/>
      <c r="F17" s="34" t="s">
        <v>965</v>
      </c>
      <c r="G17" s="34"/>
      <c r="H17" s="34"/>
    </row>
    <row r="18" spans="4:8">
      <c r="D18" s="34"/>
      <c r="E18" s="34"/>
      <c r="F18" s="34" t="s">
        <v>972</v>
      </c>
      <c r="G18" s="34"/>
      <c r="H18" s="34"/>
    </row>
    <row r="21" spans="4:8">
      <c r="D21" s="34" t="s">
        <v>197</v>
      </c>
      <c r="E21" s="34"/>
      <c r="F21" s="34" t="s">
        <v>973</v>
      </c>
      <c r="G21" s="34"/>
      <c r="H21" s="34" t="s">
        <v>974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修订记录</vt:lpstr>
      <vt:lpstr>总案</vt:lpstr>
      <vt:lpstr>美女脱衣副本</vt:lpstr>
      <vt:lpstr>幸运关底战（原案）</vt:lpstr>
      <vt:lpstr>双人副本 （原案）</vt:lpstr>
      <vt:lpstr>Sheet3</vt:lpstr>
      <vt:lpstr>计算</vt:lpstr>
      <vt:lpstr>官服log</vt:lpstr>
      <vt:lpstr>西山居log</vt:lpstr>
      <vt:lpstr>筹码币商店</vt:lpstr>
      <vt:lpstr>十连抽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用户</dc:creator>
  <cp:lastModifiedBy>Administrator</cp:lastModifiedBy>
  <dcterms:created xsi:type="dcterms:W3CDTF">2017-08-24T08:53:00Z</dcterms:created>
  <dcterms:modified xsi:type="dcterms:W3CDTF">2018-02-11T07:38:32Z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2052-10.1.0.7022</vt:lpwstr>
  </property>
</Properties>
</file>